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Bourns Completed CMRT v6.4/"/>
    </mc:Choice>
  </mc:AlternateContent>
  <xr:revisionPtr revIDLastSave="34" documentId="8_{413194D7-A43D-48B1-AD2F-CEDDE1259470}" xr6:coauthVersionLast="47" xr6:coauthVersionMax="47" xr10:uidLastSave="{8368BB60-65A2-4E9C-ABC3-E0196DA02D51}"/>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2" i="5" l="1"/>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E12" i="5"/>
  <c r="V13" i="5"/>
  <c r="E13" i="5"/>
  <c r="X13" i="5" s="1"/>
  <c r="V14" i="5"/>
  <c r="E14" i="5"/>
  <c r="V15" i="5"/>
  <c r="E15" i="5"/>
  <c r="V16" i="5"/>
  <c r="E16" i="5"/>
  <c r="X16" i="5" s="1"/>
  <c r="V17" i="5"/>
  <c r="E17" i="5"/>
  <c r="V18" i="5"/>
  <c r="E18" i="5"/>
  <c r="V19" i="5"/>
  <c r="E19" i="5"/>
  <c r="X19" i="5" s="1"/>
  <c r="V20" i="5"/>
  <c r="E20" i="5"/>
  <c r="X20" i="5" s="1"/>
  <c r="V21" i="5"/>
  <c r="E21" i="5"/>
  <c r="V22" i="5"/>
  <c r="E22" i="5"/>
  <c r="V23" i="5"/>
  <c r="E23" i="5"/>
  <c r="V24" i="5"/>
  <c r="E24" i="5"/>
  <c r="X24" i="5" s="1"/>
  <c r="V25" i="5"/>
  <c r="E25" i="5"/>
  <c r="X25" i="5" s="1"/>
  <c r="V26" i="5"/>
  <c r="E26" i="5"/>
  <c r="V27" i="5"/>
  <c r="E27" i="5"/>
  <c r="X27" i="5" s="1"/>
  <c r="V28" i="5"/>
  <c r="E28" i="5"/>
  <c r="X28" i="5" s="1"/>
  <c r="V29" i="5"/>
  <c r="E29" i="5"/>
  <c r="X29" i="5" s="1"/>
  <c r="V30" i="5"/>
  <c r="E30" i="5"/>
  <c r="V31" i="5"/>
  <c r="E31" i="5"/>
  <c r="V32" i="5"/>
  <c r="E32" i="5"/>
  <c r="X32" i="5" s="1"/>
  <c r="V33" i="5"/>
  <c r="E33" i="5"/>
  <c r="X33" i="5" s="1"/>
  <c r="V34" i="5"/>
  <c r="E34" i="5"/>
  <c r="V35" i="5"/>
  <c r="E35" i="5"/>
  <c r="X35" i="5" s="1"/>
  <c r="V36" i="5"/>
  <c r="E36" i="5"/>
  <c r="X36" i="5" s="1"/>
  <c r="V37" i="5"/>
  <c r="E37" i="5"/>
  <c r="X37" i="5" s="1"/>
  <c r="V38" i="5"/>
  <c r="E38" i="5"/>
  <c r="V39" i="5"/>
  <c r="E39" i="5"/>
  <c r="V40" i="5"/>
  <c r="E40" i="5"/>
  <c r="X40" i="5" s="1"/>
  <c r="V41" i="5"/>
  <c r="E41" i="5"/>
  <c r="X41" i="5" s="1"/>
  <c r="V42" i="5"/>
  <c r="E42" i="5"/>
  <c r="V43" i="5"/>
  <c r="E43" i="5"/>
  <c r="V44" i="5"/>
  <c r="E44" i="5"/>
  <c r="V45" i="5"/>
  <c r="E45" i="5"/>
  <c r="X45" i="5" s="1"/>
  <c r="V46" i="5"/>
  <c r="E46" i="5"/>
  <c r="V47" i="5"/>
  <c r="E47" i="5"/>
  <c r="X47" i="5" s="1"/>
  <c r="V48" i="5"/>
  <c r="E48" i="5"/>
  <c r="X48" i="5" s="1"/>
  <c r="V49" i="5"/>
  <c r="E49" i="5"/>
  <c r="V50" i="5"/>
  <c r="E50" i="5"/>
  <c r="V51" i="5"/>
  <c r="E51" i="5"/>
  <c r="X51" i="5" s="1"/>
  <c r="V52" i="5"/>
  <c r="E52" i="5"/>
  <c r="X52" i="5" s="1"/>
  <c r="V53" i="5"/>
  <c r="E53" i="5"/>
  <c r="X53" i="5" s="1"/>
  <c r="V54" i="5"/>
  <c r="E54" i="5"/>
  <c r="V55" i="5"/>
  <c r="E55" i="5"/>
  <c r="X55" i="5" s="1"/>
  <c r="V56" i="5"/>
  <c r="E56" i="5"/>
  <c r="X56" i="5" s="1"/>
  <c r="V57" i="5"/>
  <c r="E57" i="5"/>
  <c r="X57" i="5" s="1"/>
  <c r="V58" i="5"/>
  <c r="E58" i="5"/>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X95" i="5" s="1"/>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V107" i="5"/>
  <c r="E107" i="5"/>
  <c r="X107" i="5" s="1"/>
  <c r="V108" i="5"/>
  <c r="E108" i="5"/>
  <c r="V109" i="5"/>
  <c r="E109" i="5"/>
  <c r="X109" i="5" s="1"/>
  <c r="V110" i="5"/>
  <c r="E110" i="5"/>
  <c r="V111" i="5"/>
  <c r="E111" i="5"/>
  <c r="X111" i="5" s="1"/>
  <c r="V112" i="5"/>
  <c r="E112" i="5"/>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X131" i="5" s="1"/>
  <c r="V132" i="5"/>
  <c r="E132" i="5"/>
  <c r="X132" i="5" s="1"/>
  <c r="V133" i="5"/>
  <c r="E133" i="5"/>
  <c r="X133" i="5" s="1"/>
  <c r="V134" i="5"/>
  <c r="E134" i="5"/>
  <c r="V135" i="5"/>
  <c r="E135" i="5"/>
  <c r="V136" i="5"/>
  <c r="E136" i="5"/>
  <c r="X136" i="5" s="1"/>
  <c r="V137" i="5"/>
  <c r="E137" i="5"/>
  <c r="X137" i="5" s="1"/>
  <c r="V138" i="5"/>
  <c r="E138" i="5"/>
  <c r="V139" i="5"/>
  <c r="E139" i="5"/>
  <c r="X139" i="5" s="1"/>
  <c r="V140" i="5"/>
  <c r="E140" i="5"/>
  <c r="V141" i="5"/>
  <c r="E141" i="5"/>
  <c r="X141" i="5" s="1"/>
  <c r="V142" i="5"/>
  <c r="E142" i="5"/>
  <c r="V143" i="5"/>
  <c r="E143" i="5"/>
  <c r="V144" i="5"/>
  <c r="E144" i="5"/>
  <c r="X144" i="5" s="1"/>
  <c r="V145" i="5"/>
  <c r="E145" i="5"/>
  <c r="X145" i="5" s="1"/>
  <c r="V146" i="5"/>
  <c r="E146" i="5"/>
  <c r="V147" i="5"/>
  <c r="E147" i="5"/>
  <c r="X147" i="5" s="1"/>
  <c r="V148" i="5"/>
  <c r="E148" i="5"/>
  <c r="X148" i="5" s="1"/>
  <c r="V149" i="5"/>
  <c r="E149" i="5"/>
  <c r="V150" i="5"/>
  <c r="E150" i="5"/>
  <c r="V151" i="5"/>
  <c r="E151" i="5"/>
  <c r="V152" i="5"/>
  <c r="E152" i="5"/>
  <c r="X152" i="5" s="1"/>
  <c r="V153" i="5"/>
  <c r="E153" i="5"/>
  <c r="X153" i="5" s="1"/>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V164" i="5"/>
  <c r="E164" i="5"/>
  <c r="X164" i="5" s="1"/>
  <c r="V165" i="5"/>
  <c r="E165" i="5"/>
  <c r="X165" i="5" s="1"/>
  <c r="V166" i="5"/>
  <c r="E166" i="5"/>
  <c r="V167" i="5"/>
  <c r="E167" i="5"/>
  <c r="X167" i="5" s="1"/>
  <c r="V168" i="5"/>
  <c r="E168" i="5"/>
  <c r="X168" i="5" s="1"/>
  <c r="V169" i="5"/>
  <c r="E169" i="5"/>
  <c r="X169" i="5" s="1"/>
  <c r="V170" i="5"/>
  <c r="E170" i="5"/>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V191" i="5"/>
  <c r="E191" i="5"/>
  <c r="V192" i="5"/>
  <c r="E192" i="5"/>
  <c r="X192" i="5" s="1"/>
  <c r="V193" i="5"/>
  <c r="E193" i="5"/>
  <c r="X193" i="5" s="1"/>
  <c r="V194" i="5"/>
  <c r="E194" i="5"/>
  <c r="V195" i="5"/>
  <c r="E195" i="5"/>
  <c r="X195" i="5" s="1"/>
  <c r="V196" i="5"/>
  <c r="E196" i="5"/>
  <c r="V197" i="5"/>
  <c r="E197" i="5"/>
  <c r="X197" i="5" s="1"/>
  <c r="V198" i="5"/>
  <c r="E198" i="5"/>
  <c r="V199" i="5"/>
  <c r="E199" i="5"/>
  <c r="X199" i="5" s="1"/>
  <c r="V200" i="5"/>
  <c r="E200" i="5"/>
  <c r="X200" i="5" s="1"/>
  <c r="V201" i="5"/>
  <c r="E201" i="5"/>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X219" i="5" s="1"/>
  <c r="V220" i="5"/>
  <c r="E220" i="5"/>
  <c r="X220" i="5" s="1"/>
  <c r="V221" i="5"/>
  <c r="E221" i="5"/>
  <c r="V222" i="5"/>
  <c r="E222" i="5"/>
  <c r="V223" i="5"/>
  <c r="E223" i="5"/>
  <c r="X223" i="5" s="1"/>
  <c r="V224" i="5"/>
  <c r="E224" i="5"/>
  <c r="X224" i="5" s="1"/>
  <c r="V225" i="5"/>
  <c r="E225" i="5"/>
  <c r="X225" i="5" s="1"/>
  <c r="V226" i="5"/>
  <c r="E226" i="5"/>
  <c r="V227" i="5"/>
  <c r="E227" i="5"/>
  <c r="V228" i="5"/>
  <c r="E228" i="5"/>
  <c r="X228" i="5" s="1"/>
  <c r="V229" i="5"/>
  <c r="E229" i="5"/>
  <c r="X229" i="5" s="1"/>
  <c r="V230" i="5"/>
  <c r="E230" i="5"/>
  <c r="V231" i="5"/>
  <c r="E231" i="5"/>
  <c r="X231" i="5" s="1"/>
  <c r="V232" i="5"/>
  <c r="E232" i="5"/>
  <c r="X232" i="5" s="1"/>
  <c r="V233" i="5"/>
  <c r="E233" i="5"/>
  <c r="V234" i="5"/>
  <c r="E234" i="5"/>
  <c r="V235" i="5"/>
  <c r="E235" i="5"/>
  <c r="X235" i="5" s="1"/>
  <c r="V236" i="5"/>
  <c r="E236" i="5"/>
  <c r="X236" i="5" s="1"/>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X248" i="5" s="1"/>
  <c r="V249" i="5"/>
  <c r="E249" i="5"/>
  <c r="X249" i="5" s="1"/>
  <c r="V250" i="5"/>
  <c r="E250" i="5"/>
  <c r="V251" i="5"/>
  <c r="E251" i="5"/>
  <c r="V252" i="5"/>
  <c r="E252" i="5"/>
  <c r="X252" i="5" s="1"/>
  <c r="V253" i="5"/>
  <c r="E253" i="5"/>
  <c r="V254" i="5"/>
  <c r="E254" i="5"/>
  <c r="V255" i="5"/>
  <c r="E255" i="5"/>
  <c r="X255" i="5" s="1"/>
  <c r="V256" i="5"/>
  <c r="E256" i="5"/>
  <c r="X256" i="5" s="1"/>
  <c r="V257" i="5"/>
  <c r="E257" i="5"/>
  <c r="X257" i="5" s="1"/>
  <c r="V258" i="5"/>
  <c r="E258" i="5"/>
  <c r="V259" i="5"/>
  <c r="E259" i="5"/>
  <c r="V260" i="5"/>
  <c r="E260" i="5"/>
  <c r="X260" i="5" s="1"/>
  <c r="V261" i="5"/>
  <c r="E261" i="5"/>
  <c r="X261" i="5" s="1"/>
  <c r="V262" i="5"/>
  <c r="E262" i="5"/>
  <c r="V263" i="5"/>
  <c r="E263" i="5"/>
  <c r="X263" i="5" s="1"/>
  <c r="V264" i="5"/>
  <c r="E264" i="5"/>
  <c r="X264" i="5" s="1"/>
  <c r="V265" i="5"/>
  <c r="E265" i="5"/>
  <c r="V266" i="5"/>
  <c r="E266" i="5"/>
  <c r="V267" i="5"/>
  <c r="E267" i="5"/>
  <c r="V268" i="5"/>
  <c r="E268" i="5"/>
  <c r="X268" i="5" s="1"/>
  <c r="V269" i="5"/>
  <c r="E269" i="5"/>
  <c r="X269" i="5" s="1"/>
  <c r="V270" i="5"/>
  <c r="E270" i="5"/>
  <c r="V271" i="5"/>
  <c r="E271" i="5"/>
  <c r="X271" i="5" s="1"/>
  <c r="V272" i="5"/>
  <c r="E272" i="5"/>
  <c r="X272" i="5" s="1"/>
  <c r="V273" i="5"/>
  <c r="E273" i="5"/>
  <c r="X273" i="5" s="1"/>
  <c r="V274" i="5"/>
  <c r="E274" i="5"/>
  <c r="V275" i="5"/>
  <c r="E275" i="5"/>
  <c r="X275" i="5" s="1"/>
  <c r="V276" i="5"/>
  <c r="E276" i="5"/>
  <c r="X276" i="5" s="1"/>
  <c r="V277" i="5"/>
  <c r="E277" i="5"/>
  <c r="X277" i="5" s="1"/>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X292" i="5" s="1"/>
  <c r="V293" i="5"/>
  <c r="E293" i="5"/>
  <c r="V294" i="5"/>
  <c r="E294" i="5"/>
  <c r="V295" i="5"/>
  <c r="E295" i="5"/>
  <c r="V296" i="5"/>
  <c r="E296" i="5"/>
  <c r="X296" i="5" s="1"/>
  <c r="V297" i="5"/>
  <c r="E297" i="5"/>
  <c r="V298" i="5"/>
  <c r="E298" i="5"/>
  <c r="V299" i="5"/>
  <c r="E299" i="5"/>
  <c r="X299" i="5" s="1"/>
  <c r="V300" i="5"/>
  <c r="E300" i="5"/>
  <c r="V301" i="5"/>
  <c r="E301" i="5"/>
  <c r="V302" i="5"/>
  <c r="E302" i="5"/>
  <c r="V303" i="5"/>
  <c r="E303" i="5"/>
  <c r="V304" i="5"/>
  <c r="E304" i="5"/>
  <c r="X304" i="5" s="1"/>
  <c r="V305" i="5"/>
  <c r="E305" i="5"/>
  <c r="X305" i="5" s="1"/>
  <c r="V306" i="5"/>
  <c r="E306" i="5"/>
  <c r="V307" i="5"/>
  <c r="E307" i="5"/>
  <c r="X307" i="5" s="1"/>
  <c r="V308" i="5"/>
  <c r="E308" i="5"/>
  <c r="X308" i="5" s="1"/>
  <c r="V309" i="5"/>
  <c r="E309" i="5"/>
  <c r="V310" i="5"/>
  <c r="E310" i="5"/>
  <c r="V311" i="5"/>
  <c r="E311" i="5"/>
  <c r="V312" i="5"/>
  <c r="E312" i="5"/>
  <c r="V313" i="5"/>
  <c r="E313" i="5"/>
  <c r="V314" i="5"/>
  <c r="E314" i="5"/>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V472" i="5"/>
  <c r="E472" i="5"/>
  <c r="V473" i="5"/>
  <c r="E473" i="5"/>
  <c r="V474" i="5"/>
  <c r="E474" i="5"/>
  <c r="V475" i="5"/>
  <c r="E475" i="5"/>
  <c r="V476" i="5"/>
  <c r="E476" i="5"/>
  <c r="X476" i="5" s="1"/>
  <c r="V477" i="5"/>
  <c r="E477" i="5"/>
  <c r="X477" i="5" s="1"/>
  <c r="V478" i="5"/>
  <c r="E478" i="5"/>
  <c r="V479" i="5"/>
  <c r="E479" i="5"/>
  <c r="X479" i="5" s="1"/>
  <c r="V480" i="5"/>
  <c r="E480" i="5"/>
  <c r="X480" i="5" s="1"/>
  <c r="V481" i="5"/>
  <c r="E481" i="5"/>
  <c r="X481" i="5" s="1"/>
  <c r="V482" i="5"/>
  <c r="E482" i="5"/>
  <c r="V483" i="5"/>
  <c r="E483" i="5"/>
  <c r="V484" i="5"/>
  <c r="E484" i="5"/>
  <c r="X484" i="5" s="1"/>
  <c r="V485" i="5"/>
  <c r="E485" i="5"/>
  <c r="V486" i="5"/>
  <c r="E486" i="5"/>
  <c r="V487" i="5"/>
  <c r="E487" i="5"/>
  <c r="V488" i="5"/>
  <c r="E488" i="5"/>
  <c r="X488" i="5" s="1"/>
  <c r="V489" i="5"/>
  <c r="E489" i="5"/>
  <c r="V490" i="5"/>
  <c r="E490" i="5"/>
  <c r="V491" i="5"/>
  <c r="E491" i="5"/>
  <c r="V492" i="5"/>
  <c r="E492" i="5"/>
  <c r="X492" i="5" s="1"/>
  <c r="V493" i="5"/>
  <c r="E493" i="5"/>
  <c r="V494" i="5"/>
  <c r="E494" i="5"/>
  <c r="V495" i="5"/>
  <c r="E495" i="5"/>
  <c r="X495" i="5" s="1"/>
  <c r="V496" i="5"/>
  <c r="E496" i="5"/>
  <c r="V497" i="5"/>
  <c r="E497" i="5"/>
  <c r="V498" i="5"/>
  <c r="E498" i="5"/>
  <c r="V499" i="5"/>
  <c r="E499" i="5"/>
  <c r="X499" i="5" s="1"/>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V520" i="5"/>
  <c r="E520" i="5"/>
  <c r="X520" i="5" s="1"/>
  <c r="V521" i="5"/>
  <c r="E521" i="5"/>
  <c r="X521" i="5" s="1"/>
  <c r="V522" i="5"/>
  <c r="E522" i="5"/>
  <c r="V523" i="5"/>
  <c r="E523" i="5"/>
  <c r="X523" i="5" s="1"/>
  <c r="V524" i="5"/>
  <c r="E524" i="5"/>
  <c r="X524" i="5" s="1"/>
  <c r="V525" i="5"/>
  <c r="E525" i="5"/>
  <c r="X525" i="5" s="1"/>
  <c r="V526" i="5"/>
  <c r="E526" i="5"/>
  <c r="V527" i="5"/>
  <c r="E527" i="5"/>
  <c r="X527" i="5" s="1"/>
  <c r="V528" i="5"/>
  <c r="E528" i="5"/>
  <c r="X528" i="5" s="1"/>
  <c r="V529" i="5"/>
  <c r="E529" i="5"/>
  <c r="V530" i="5"/>
  <c r="E530" i="5"/>
  <c r="V531" i="5"/>
  <c r="E531" i="5"/>
  <c r="X531" i="5" s="1"/>
  <c r="V532" i="5"/>
  <c r="E532" i="5"/>
  <c r="X532" i="5" s="1"/>
  <c r="V533" i="5"/>
  <c r="E533" i="5"/>
  <c r="X533" i="5" s="1"/>
  <c r="V534" i="5"/>
  <c r="E534" i="5"/>
  <c r="V535" i="5"/>
  <c r="E535" i="5"/>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V546" i="5"/>
  <c r="E546" i="5"/>
  <c r="V547" i="5"/>
  <c r="E547" i="5"/>
  <c r="V548" i="5"/>
  <c r="E548" i="5"/>
  <c r="X548" i="5" s="1"/>
  <c r="V549" i="5"/>
  <c r="E549" i="5"/>
  <c r="V550" i="5"/>
  <c r="E550" i="5"/>
  <c r="V551" i="5"/>
  <c r="E551" i="5"/>
  <c r="V552" i="5"/>
  <c r="E552" i="5"/>
  <c r="X552" i="5" s="1"/>
  <c r="V553" i="5"/>
  <c r="E553" i="5"/>
  <c r="V554" i="5"/>
  <c r="E554" i="5"/>
  <c r="V555" i="5"/>
  <c r="E555" i="5"/>
  <c r="V556" i="5"/>
  <c r="E556" i="5"/>
  <c r="X556" i="5" s="1"/>
  <c r="V557" i="5"/>
  <c r="E557" i="5"/>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V570" i="5"/>
  <c r="E570" i="5"/>
  <c r="V571" i="5"/>
  <c r="E571" i="5"/>
  <c r="V572" i="5"/>
  <c r="E572" i="5"/>
  <c r="X572" i="5" s="1"/>
  <c r="V573" i="5"/>
  <c r="E573" i="5"/>
  <c r="V574" i="5"/>
  <c r="E574" i="5"/>
  <c r="V575" i="5"/>
  <c r="E575" i="5"/>
  <c r="V576" i="5"/>
  <c r="E576" i="5"/>
  <c r="X576" i="5" s="1"/>
  <c r="V577" i="5"/>
  <c r="E577" i="5"/>
  <c r="V578" i="5"/>
  <c r="E578" i="5"/>
  <c r="V579" i="5"/>
  <c r="E579" i="5"/>
  <c r="V580" i="5"/>
  <c r="E580" i="5"/>
  <c r="V581" i="5"/>
  <c r="E581" i="5"/>
  <c r="X581" i="5" s="1"/>
  <c r="V582" i="5"/>
  <c r="E582" i="5"/>
  <c r="V583" i="5"/>
  <c r="E583" i="5"/>
  <c r="V584" i="5"/>
  <c r="E584" i="5"/>
  <c r="X584" i="5" s="1"/>
  <c r="V585" i="5"/>
  <c r="E585" i="5"/>
  <c r="V586" i="5"/>
  <c r="E586" i="5"/>
  <c r="V587" i="5"/>
  <c r="E587" i="5"/>
  <c r="V588" i="5"/>
  <c r="E588" i="5"/>
  <c r="X588" i="5" s="1"/>
  <c r="V589" i="5"/>
  <c r="E589" i="5"/>
  <c r="X589" i="5" s="1"/>
  <c r="V590" i="5"/>
  <c r="E590" i="5"/>
  <c r="V591" i="5"/>
  <c r="E591" i="5"/>
  <c r="V592" i="5"/>
  <c r="E592" i="5"/>
  <c r="X592" i="5" s="1"/>
  <c r="V593" i="5"/>
  <c r="E593" i="5"/>
  <c r="V594" i="5"/>
  <c r="E594" i="5"/>
  <c r="V595" i="5"/>
  <c r="E595" i="5"/>
  <c r="V596" i="5"/>
  <c r="E596" i="5"/>
  <c r="X596" i="5" s="1"/>
  <c r="V597" i="5"/>
  <c r="E597" i="5"/>
  <c r="V598" i="5"/>
  <c r="E598" i="5"/>
  <c r="V599" i="5"/>
  <c r="E599" i="5"/>
  <c r="V600" i="5"/>
  <c r="E600" i="5"/>
  <c r="X600" i="5" s="1"/>
  <c r="V601" i="5"/>
  <c r="E601" i="5"/>
  <c r="V602" i="5"/>
  <c r="E602" i="5"/>
  <c r="V603" i="5"/>
  <c r="E603" i="5"/>
  <c r="V604" i="5"/>
  <c r="E604" i="5"/>
  <c r="X604" i="5" s="1"/>
  <c r="V605" i="5"/>
  <c r="E605" i="5"/>
  <c r="V606" i="5"/>
  <c r="E606" i="5"/>
  <c r="V607" i="5"/>
  <c r="E607" i="5"/>
  <c r="V608" i="5"/>
  <c r="E608" i="5"/>
  <c r="X608" i="5" s="1"/>
  <c r="V609" i="5"/>
  <c r="E609" i="5"/>
  <c r="X609" i="5" s="1"/>
  <c r="V610" i="5"/>
  <c r="E610" i="5"/>
  <c r="V611" i="5"/>
  <c r="E611" i="5"/>
  <c r="V612" i="5"/>
  <c r="E612" i="5"/>
  <c r="X612" i="5" s="1"/>
  <c r="V613" i="5"/>
  <c r="E613" i="5"/>
  <c r="V614" i="5"/>
  <c r="E614" i="5"/>
  <c r="V615" i="5"/>
  <c r="E615" i="5"/>
  <c r="V616" i="5"/>
  <c r="E616" i="5"/>
  <c r="X616" i="5" s="1"/>
  <c r="V617" i="5"/>
  <c r="E617" i="5"/>
  <c r="X617" i="5" s="1"/>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X632" i="5" s="1"/>
  <c r="V633" i="5"/>
  <c r="E633" i="5"/>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V644" i="5"/>
  <c r="E644" i="5"/>
  <c r="X644" i="5" s="1"/>
  <c r="V645" i="5"/>
  <c r="E645" i="5"/>
  <c r="X645" i="5" s="1"/>
  <c r="V646" i="5"/>
  <c r="E646" i="5"/>
  <c r="V647" i="5"/>
  <c r="E647" i="5"/>
  <c r="V648" i="5"/>
  <c r="E648" i="5"/>
  <c r="X648" i="5" s="1"/>
  <c r="V649" i="5"/>
  <c r="E649" i="5"/>
  <c r="V650" i="5"/>
  <c r="E650" i="5"/>
  <c r="V651" i="5"/>
  <c r="E651" i="5"/>
  <c r="V652" i="5"/>
  <c r="E652" i="5"/>
  <c r="X652" i="5" s="1"/>
  <c r="V653" i="5"/>
  <c r="E653" i="5"/>
  <c r="X653" i="5" s="1"/>
  <c r="V654" i="5"/>
  <c r="E654" i="5"/>
  <c r="V655" i="5"/>
  <c r="E655" i="5"/>
  <c r="V656" i="5"/>
  <c r="E656" i="5"/>
  <c r="X656" i="5" s="1"/>
  <c r="V657" i="5"/>
  <c r="E657" i="5"/>
  <c r="X657" i="5" s="1"/>
  <c r="V658" i="5"/>
  <c r="E658" i="5"/>
  <c r="V659" i="5"/>
  <c r="E659" i="5"/>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V670" i="5"/>
  <c r="E670" i="5"/>
  <c r="V671" i="5"/>
  <c r="E671" i="5"/>
  <c r="V672" i="5"/>
  <c r="E672" i="5"/>
  <c r="X672" i="5" s="1"/>
  <c r="V673" i="5"/>
  <c r="E673" i="5"/>
  <c r="V674" i="5"/>
  <c r="E674" i="5"/>
  <c r="V675" i="5"/>
  <c r="E675" i="5"/>
  <c r="V676" i="5"/>
  <c r="E676" i="5"/>
  <c r="X676" i="5" s="1"/>
  <c r="V677" i="5"/>
  <c r="E677" i="5"/>
  <c r="V678" i="5"/>
  <c r="E678" i="5"/>
  <c r="V679" i="5"/>
  <c r="E679" i="5"/>
  <c r="V680" i="5"/>
  <c r="E680" i="5"/>
  <c r="X680" i="5" s="1"/>
  <c r="V681" i="5"/>
  <c r="E681" i="5"/>
  <c r="X681" i="5" s="1"/>
  <c r="V682" i="5"/>
  <c r="E682" i="5"/>
  <c r="V683" i="5"/>
  <c r="E683" i="5"/>
  <c r="X683" i="5" s="1"/>
  <c r="V684" i="5"/>
  <c r="E684" i="5"/>
  <c r="X684" i="5" s="1"/>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V695" i="5"/>
  <c r="E695" i="5"/>
  <c r="V696" i="5"/>
  <c r="E696" i="5"/>
  <c r="X696" i="5" s="1"/>
  <c r="V697" i="5"/>
  <c r="E697" i="5"/>
  <c r="X697" i="5" s="1"/>
  <c r="V698" i="5"/>
  <c r="E698" i="5"/>
  <c r="V699" i="5"/>
  <c r="E699" i="5"/>
  <c r="X699" i="5" s="1"/>
  <c r="V700" i="5"/>
  <c r="E700" i="5"/>
  <c r="X700" i="5" s="1"/>
  <c r="V701" i="5"/>
  <c r="E701" i="5"/>
  <c r="X701" i="5" s="1"/>
  <c r="V702" i="5"/>
  <c r="E702" i="5"/>
  <c r="V703" i="5"/>
  <c r="E703" i="5"/>
  <c r="V704" i="5"/>
  <c r="E704" i="5"/>
  <c r="X704" i="5" s="1"/>
  <c r="V705" i="5"/>
  <c r="E705" i="5"/>
  <c r="X705" i="5" s="1"/>
  <c r="V706" i="5"/>
  <c r="E706" i="5"/>
  <c r="V707" i="5"/>
  <c r="E707" i="5"/>
  <c r="X707" i="5" s="1"/>
  <c r="V708" i="5"/>
  <c r="E708" i="5"/>
  <c r="X708" i="5" s="1"/>
  <c r="V709" i="5"/>
  <c r="E709" i="5"/>
  <c r="X709" i="5" s="1"/>
  <c r="V710" i="5"/>
  <c r="E710" i="5"/>
  <c r="V711" i="5"/>
  <c r="E711" i="5"/>
  <c r="V712" i="5"/>
  <c r="E712" i="5"/>
  <c r="X712" i="5" s="1"/>
  <c r="V713" i="5"/>
  <c r="E713" i="5"/>
  <c r="X713" i="5" s="1"/>
  <c r="V714" i="5"/>
  <c r="E714" i="5"/>
  <c r="V715" i="5"/>
  <c r="E715" i="5"/>
  <c r="V716" i="5"/>
  <c r="E716" i="5"/>
  <c r="X716" i="5" s="1"/>
  <c r="V717" i="5"/>
  <c r="E717" i="5"/>
  <c r="V718" i="5"/>
  <c r="E718" i="5"/>
  <c r="V719" i="5"/>
  <c r="E719" i="5"/>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V732" i="5"/>
  <c r="E732" i="5"/>
  <c r="X732" i="5" s="1"/>
  <c r="V733" i="5"/>
  <c r="E733" i="5"/>
  <c r="X733" i="5" s="1"/>
  <c r="V734" i="5"/>
  <c r="E734" i="5"/>
  <c r="V735" i="5"/>
  <c r="E735" i="5"/>
  <c r="X735" i="5" s="1"/>
  <c r="V736" i="5"/>
  <c r="E736" i="5"/>
  <c r="X736" i="5" s="1"/>
  <c r="V737" i="5"/>
  <c r="E737" i="5"/>
  <c r="X737" i="5" s="1"/>
  <c r="V738" i="5"/>
  <c r="E738" i="5"/>
  <c r="V739" i="5"/>
  <c r="E739" i="5"/>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V750" i="5"/>
  <c r="E750" i="5"/>
  <c r="V751" i="5"/>
  <c r="E751" i="5"/>
  <c r="V752" i="5"/>
  <c r="E752" i="5"/>
  <c r="X752" i="5" s="1"/>
  <c r="V753" i="5"/>
  <c r="E753" i="5"/>
  <c r="X753" i="5" s="1"/>
  <c r="V754" i="5"/>
  <c r="E754" i="5"/>
  <c r="V755" i="5"/>
  <c r="E755" i="5"/>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X781" i="5" s="1"/>
  <c r="V782" i="5"/>
  <c r="E782" i="5"/>
  <c r="V783" i="5"/>
  <c r="E783" i="5"/>
  <c r="V784" i="5"/>
  <c r="E784" i="5"/>
  <c r="X784" i="5" s="1"/>
  <c r="V785" i="5"/>
  <c r="E785" i="5"/>
  <c r="X785" i="5" s="1"/>
  <c r="V786" i="5"/>
  <c r="E786" i="5"/>
  <c r="V787" i="5"/>
  <c r="E787" i="5"/>
  <c r="X787" i="5" s="1"/>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V804" i="5"/>
  <c r="E804" i="5"/>
  <c r="X804" i="5" s="1"/>
  <c r="V805" i="5"/>
  <c r="E805" i="5"/>
  <c r="X805" i="5" s="1"/>
  <c r="V806" i="5"/>
  <c r="E806" i="5"/>
  <c r="V807" i="5"/>
  <c r="E807" i="5"/>
  <c r="X807" i="5" s="1"/>
  <c r="V808" i="5"/>
  <c r="E808" i="5"/>
  <c r="X808" i="5" s="1"/>
  <c r="V809" i="5"/>
  <c r="E809" i="5"/>
  <c r="X809" i="5" s="1"/>
  <c r="V810" i="5"/>
  <c r="E810" i="5"/>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V828" i="5"/>
  <c r="E828" i="5"/>
  <c r="X828" i="5" s="1"/>
  <c r="V829" i="5"/>
  <c r="E829" i="5"/>
  <c r="X829" i="5" s="1"/>
  <c r="V830" i="5"/>
  <c r="E830" i="5"/>
  <c r="V831" i="5"/>
  <c r="E831" i="5"/>
  <c r="V832" i="5"/>
  <c r="E832" i="5"/>
  <c r="X832" i="5" s="1"/>
  <c r="V833" i="5"/>
  <c r="E833" i="5"/>
  <c r="V834" i="5"/>
  <c r="E834" i="5"/>
  <c r="V835" i="5"/>
  <c r="E835" i="5"/>
  <c r="V836" i="5"/>
  <c r="E836" i="5"/>
  <c r="X836" i="5" s="1"/>
  <c r="V837" i="5"/>
  <c r="E837" i="5"/>
  <c r="X837" i="5" s="1"/>
  <c r="V838" i="5"/>
  <c r="E838" i="5"/>
  <c r="V839" i="5"/>
  <c r="E839" i="5"/>
  <c r="V840" i="5"/>
  <c r="E840" i="5"/>
  <c r="X840" i="5" s="1"/>
  <c r="V841" i="5"/>
  <c r="E841" i="5"/>
  <c r="X841" i="5" s="1"/>
  <c r="V842" i="5"/>
  <c r="E842" i="5"/>
  <c r="V843" i="5"/>
  <c r="E843" i="5"/>
  <c r="X843" i="5" s="1"/>
  <c r="V844" i="5"/>
  <c r="E844" i="5"/>
  <c r="X844" i="5" s="1"/>
  <c r="V845" i="5"/>
  <c r="E845" i="5"/>
  <c r="V846" i="5"/>
  <c r="E846" i="5"/>
  <c r="V847" i="5"/>
  <c r="E847" i="5"/>
  <c r="V848" i="5"/>
  <c r="E848" i="5"/>
  <c r="X848" i="5" s="1"/>
  <c r="V849" i="5"/>
  <c r="E849" i="5"/>
  <c r="V850" i="5"/>
  <c r="E850" i="5"/>
  <c r="V851" i="5"/>
  <c r="E851" i="5"/>
  <c r="V852" i="5"/>
  <c r="E852" i="5"/>
  <c r="V853" i="5"/>
  <c r="E853" i="5"/>
  <c r="X853" i="5" s="1"/>
  <c r="V854" i="5"/>
  <c r="E854" i="5"/>
  <c r="V855" i="5"/>
  <c r="E855" i="5"/>
  <c r="X855" i="5" s="1"/>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X868" i="5" s="1"/>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V879" i="5"/>
  <c r="E879" i="5"/>
  <c r="V880" i="5"/>
  <c r="E880" i="5"/>
  <c r="X880" i="5" s="1"/>
  <c r="V881" i="5"/>
  <c r="E881" i="5"/>
  <c r="X881" i="5" s="1"/>
  <c r="V882" i="5"/>
  <c r="E882" i="5"/>
  <c r="V883" i="5"/>
  <c r="E883" i="5"/>
  <c r="X883" i="5" s="1"/>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X912" i="5" s="1"/>
  <c r="V913" i="5"/>
  <c r="E913" i="5"/>
  <c r="X913" i="5" s="1"/>
  <c r="V914" i="5"/>
  <c r="E914" i="5"/>
  <c r="V915" i="5"/>
  <c r="E915" i="5"/>
  <c r="V916" i="5"/>
  <c r="E916" i="5"/>
  <c r="X916" i="5" s="1"/>
  <c r="V917" i="5"/>
  <c r="E917" i="5"/>
  <c r="X917" i="5" s="1"/>
  <c r="V918" i="5"/>
  <c r="E918" i="5"/>
  <c r="V919" i="5"/>
  <c r="E919" i="5"/>
  <c r="X919" i="5" s="1"/>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X931" i="5" s="1"/>
  <c r="V932" i="5"/>
  <c r="E932" i="5"/>
  <c r="X932" i="5" s="1"/>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V955" i="5"/>
  <c r="E955" i="5"/>
  <c r="V956" i="5"/>
  <c r="E956" i="5"/>
  <c r="V957" i="5"/>
  <c r="E957" i="5"/>
  <c r="X957" i="5" s="1"/>
  <c r="V958" i="5"/>
  <c r="E958" i="5"/>
  <c r="V959" i="5"/>
  <c r="E959" i="5"/>
  <c r="V960" i="5"/>
  <c r="E960" i="5"/>
  <c r="X960" i="5" s="1"/>
  <c r="V961" i="5"/>
  <c r="E961" i="5"/>
  <c r="X961" i="5" s="1"/>
  <c r="V962" i="5"/>
  <c r="E962" i="5"/>
  <c r="V963" i="5"/>
  <c r="E963" i="5"/>
  <c r="X963" i="5" s="1"/>
  <c r="V964" i="5"/>
  <c r="E964" i="5"/>
  <c r="V965" i="5"/>
  <c r="E965" i="5"/>
  <c r="X965" i="5" s="1"/>
  <c r="V966" i="5"/>
  <c r="E966" i="5"/>
  <c r="V967" i="5"/>
  <c r="E967" i="5"/>
  <c r="V968" i="5"/>
  <c r="E968" i="5"/>
  <c r="X968" i="5" s="1"/>
  <c r="V969" i="5"/>
  <c r="E969" i="5"/>
  <c r="X969" i="5" s="1"/>
  <c r="V970" i="5"/>
  <c r="E970" i="5"/>
  <c r="V971" i="5"/>
  <c r="E971" i="5"/>
  <c r="V972" i="5"/>
  <c r="E972" i="5"/>
  <c r="X972" i="5" s="1"/>
  <c r="V973" i="5"/>
  <c r="E973" i="5"/>
  <c r="X973" i="5" s="1"/>
  <c r="V974" i="5"/>
  <c r="E974" i="5"/>
  <c r="V975" i="5"/>
  <c r="E975" i="5"/>
  <c r="X975" i="5" s="1"/>
  <c r="V976" i="5"/>
  <c r="E976" i="5"/>
  <c r="X976" i="5" s="1"/>
  <c r="V977" i="5"/>
  <c r="E977" i="5"/>
  <c r="X977" i="5" s="1"/>
  <c r="V978" i="5"/>
  <c r="E978" i="5"/>
  <c r="V979" i="5"/>
  <c r="E979" i="5"/>
  <c r="V980" i="5"/>
  <c r="E980" i="5"/>
  <c r="X980" i="5" s="1"/>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X991" i="5" s="1"/>
  <c r="V992" i="5"/>
  <c r="E992" i="5"/>
  <c r="X992" i="5" s="1"/>
  <c r="V993" i="5"/>
  <c r="E993" i="5"/>
  <c r="X993" i="5" s="1"/>
  <c r="V994" i="5"/>
  <c r="E994" i="5"/>
  <c r="V995" i="5"/>
  <c r="E995" i="5"/>
  <c r="X995" i="5" s="1"/>
  <c r="V996" i="5"/>
  <c r="E996" i="5"/>
  <c r="V997" i="5"/>
  <c r="E997" i="5"/>
  <c r="X997" i="5" s="1"/>
  <c r="V998" i="5"/>
  <c r="E998" i="5"/>
  <c r="V999" i="5"/>
  <c r="E999" i="5"/>
  <c r="V1000" i="5"/>
  <c r="E1000" i="5"/>
  <c r="X1000" i="5" s="1"/>
  <c r="V1001" i="5"/>
  <c r="E1001" i="5"/>
  <c r="X1001" i="5" s="1"/>
  <c r="V1002" i="5"/>
  <c r="E1002" i="5"/>
  <c r="V1003" i="5"/>
  <c r="E1003" i="5"/>
  <c r="V1004" i="5"/>
  <c r="E1004" i="5"/>
  <c r="X1004" i="5" s="1"/>
  <c r="V1005" i="5"/>
  <c r="E1005" i="5"/>
  <c r="X1005" i="5" s="1"/>
  <c r="V1006" i="5"/>
  <c r="E1006" i="5"/>
  <c r="V1007" i="5"/>
  <c r="E1007" i="5"/>
  <c r="V1008" i="5"/>
  <c r="E1008" i="5"/>
  <c r="X1008" i="5" s="1"/>
  <c r="V1009" i="5"/>
  <c r="E1009" i="5"/>
  <c r="X1009" i="5" s="1"/>
  <c r="V1010" i="5"/>
  <c r="E1010" i="5"/>
  <c r="V1011" i="5"/>
  <c r="E1011" i="5"/>
  <c r="X1011" i="5" s="1"/>
  <c r="V1012" i="5"/>
  <c r="E1012" i="5"/>
  <c r="X1012" i="5" s="1"/>
  <c r="V1013" i="5"/>
  <c r="E1013" i="5"/>
  <c r="X1013" i="5" s="1"/>
  <c r="V1014" i="5"/>
  <c r="E1014" i="5"/>
  <c r="V1015" i="5"/>
  <c r="E1015" i="5"/>
  <c r="V1016" i="5"/>
  <c r="E1016" i="5"/>
  <c r="X1016" i="5" s="1"/>
  <c r="V1017" i="5"/>
  <c r="E1017" i="5"/>
  <c r="X1017" i="5" s="1"/>
  <c r="V1018" i="5"/>
  <c r="E1018" i="5"/>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V1051" i="5"/>
  <c r="E1051" i="5"/>
  <c r="V1052" i="5"/>
  <c r="E1052" i="5"/>
  <c r="X1052" i="5" s="1"/>
  <c r="V1053" i="5"/>
  <c r="E1053" i="5"/>
  <c r="X1053" i="5" s="1"/>
  <c r="V1054" i="5"/>
  <c r="E1054" i="5"/>
  <c r="V1055" i="5"/>
  <c r="E1055" i="5"/>
  <c r="V1056" i="5"/>
  <c r="E1056" i="5"/>
  <c r="V1057" i="5"/>
  <c r="E1057" i="5"/>
  <c r="X1057" i="5" s="1"/>
  <c r="V1058" i="5"/>
  <c r="E1058" i="5"/>
  <c r="V1059" i="5"/>
  <c r="E1059" i="5"/>
  <c r="V1060" i="5"/>
  <c r="E1060" i="5"/>
  <c r="X1060" i="5" s="1"/>
  <c r="V1061" i="5"/>
  <c r="E1061" i="5"/>
  <c r="X1061" i="5" s="1"/>
  <c r="V1062" i="5"/>
  <c r="E1062" i="5"/>
  <c r="V1063" i="5"/>
  <c r="E1063" i="5"/>
  <c r="X1063" i="5" s="1"/>
  <c r="V1064" i="5"/>
  <c r="E1064" i="5"/>
  <c r="X1064" i="5" s="1"/>
  <c r="V1065" i="5"/>
  <c r="E1065" i="5"/>
  <c r="X1065" i="5" s="1"/>
  <c r="V1066" i="5"/>
  <c r="E1066" i="5"/>
  <c r="V1067" i="5"/>
  <c r="E1067" i="5"/>
  <c r="V1068" i="5"/>
  <c r="E1068" i="5"/>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V1080" i="5"/>
  <c r="E1080" i="5"/>
  <c r="X1080" i="5" s="1"/>
  <c r="V1081" i="5"/>
  <c r="E1081" i="5"/>
  <c r="V1082" i="5"/>
  <c r="E1082" i="5"/>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V1095" i="5"/>
  <c r="E1095" i="5"/>
  <c r="V1096" i="5"/>
  <c r="E1096" i="5"/>
  <c r="X1096" i="5" s="1"/>
  <c r="V1097" i="5"/>
  <c r="E1097" i="5"/>
  <c r="X1097" i="5" s="1"/>
  <c r="V1098" i="5"/>
  <c r="E1098" i="5"/>
  <c r="V1099" i="5"/>
  <c r="E1099" i="5"/>
  <c r="V1100" i="5"/>
  <c r="E1100" i="5"/>
  <c r="X1100" i="5" s="1"/>
  <c r="V1101" i="5"/>
  <c r="E1101" i="5"/>
  <c r="X1101" i="5" s="1"/>
  <c r="V1102" i="5"/>
  <c r="E1102" i="5"/>
  <c r="V1103" i="5"/>
  <c r="E1103" i="5"/>
  <c r="X1103" i="5" s="1"/>
  <c r="V1104" i="5"/>
  <c r="E1104" i="5"/>
  <c r="X1104" i="5" s="1"/>
  <c r="V1105" i="5"/>
  <c r="E1105" i="5"/>
  <c r="X1105" i="5" s="1"/>
  <c r="V1106" i="5"/>
  <c r="E1106" i="5"/>
  <c r="V1107" i="5"/>
  <c r="E1107" i="5"/>
  <c r="V1108" i="5"/>
  <c r="E1108" i="5"/>
  <c r="X1108" i="5" s="1"/>
  <c r="V1109" i="5"/>
  <c r="E1109" i="5"/>
  <c r="X1109" i="5" s="1"/>
  <c r="V1110" i="5"/>
  <c r="E1110" i="5"/>
  <c r="V1111" i="5"/>
  <c r="E1111" i="5"/>
  <c r="X1111" i="5" s="1"/>
  <c r="V1112" i="5"/>
  <c r="E1112" i="5"/>
  <c r="V1113" i="5"/>
  <c r="E1113" i="5"/>
  <c r="X1113" i="5" s="1"/>
  <c r="V1114" i="5"/>
  <c r="E1114" i="5"/>
  <c r="V1115" i="5"/>
  <c r="E1115" i="5"/>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V1127" i="5"/>
  <c r="E1127" i="5"/>
  <c r="V1128" i="5"/>
  <c r="E1128" i="5"/>
  <c r="X1128" i="5" s="1"/>
  <c r="V1129" i="5"/>
  <c r="E1129" i="5"/>
  <c r="X1129" i="5" s="1"/>
  <c r="V1130" i="5"/>
  <c r="E1130" i="5"/>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X1180" i="5" s="1"/>
  <c r="V1181" i="5"/>
  <c r="E1181" i="5"/>
  <c r="V1182" i="5"/>
  <c r="E1182" i="5"/>
  <c r="V1183" i="5"/>
  <c r="E1183" i="5"/>
  <c r="V1184" i="5"/>
  <c r="E1184" i="5"/>
  <c r="X1184" i="5" s="1"/>
  <c r="V1185" i="5"/>
  <c r="E1185" i="5"/>
  <c r="X1185" i="5" s="1"/>
  <c r="V1186" i="5"/>
  <c r="E1186" i="5"/>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X1217" i="5" s="1"/>
  <c r="V1218" i="5"/>
  <c r="E1218" i="5"/>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X1228" i="5" s="1"/>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V1400" i="5"/>
  <c r="E1400" i="5"/>
  <c r="X1400" i="5" s="1"/>
  <c r="V1401" i="5"/>
  <c r="E1401" i="5"/>
  <c r="X1401" i="5" s="1"/>
  <c r="V1402" i="5"/>
  <c r="E1402" i="5"/>
  <c r="V1403" i="5"/>
  <c r="E1403" i="5"/>
  <c r="V1404" i="5"/>
  <c r="E1404" i="5"/>
  <c r="X1404" i="5" s="1"/>
  <c r="V1405" i="5"/>
  <c r="E1405" i="5"/>
  <c r="X1405" i="5" s="1"/>
  <c r="V1406" i="5"/>
  <c r="E1406" i="5"/>
  <c r="V1407" i="5"/>
  <c r="E1407" i="5"/>
  <c r="V1408" i="5"/>
  <c r="E1408" i="5"/>
  <c r="X1408" i="5" s="1"/>
  <c r="V1409" i="5"/>
  <c r="E1409" i="5"/>
  <c r="X1409" i="5" s="1"/>
  <c r="V1410" i="5"/>
  <c r="E1410" i="5"/>
  <c r="V1411" i="5"/>
  <c r="E1411" i="5"/>
  <c r="X1411" i="5" s="1"/>
  <c r="V1412" i="5"/>
  <c r="E1412" i="5"/>
  <c r="X1412" i="5" s="1"/>
  <c r="V1413" i="5"/>
  <c r="E1413" i="5"/>
  <c r="X1413" i="5" s="1"/>
  <c r="V1414" i="5"/>
  <c r="E1414" i="5"/>
  <c r="V1415" i="5"/>
  <c r="E1415" i="5"/>
  <c r="V1416" i="5"/>
  <c r="E1416" i="5"/>
  <c r="X1416" i="5" s="1"/>
  <c r="V1417" i="5"/>
  <c r="E1417" i="5"/>
  <c r="X1417" i="5" s="1"/>
  <c r="V1418" i="5"/>
  <c r="E1418" i="5"/>
  <c r="V1419" i="5"/>
  <c r="E1419" i="5"/>
  <c r="V1420" i="5"/>
  <c r="E1420" i="5"/>
  <c r="X1420" i="5" s="1"/>
  <c r="V1421" i="5"/>
  <c r="E1421" i="5"/>
  <c r="X1421" i="5" s="1"/>
  <c r="V1422" i="5"/>
  <c r="E1422" i="5"/>
  <c r="V1423" i="5"/>
  <c r="E1423" i="5"/>
  <c r="X1423" i="5" s="1"/>
  <c r="V1424" i="5"/>
  <c r="E1424" i="5"/>
  <c r="X1424" i="5" s="1"/>
  <c r="V1425" i="5"/>
  <c r="E1425" i="5"/>
  <c r="X1425" i="5" s="1"/>
  <c r="V1426" i="5"/>
  <c r="E1426" i="5"/>
  <c r="V1427" i="5"/>
  <c r="E1427" i="5"/>
  <c r="X1427" i="5" s="1"/>
  <c r="V1428" i="5"/>
  <c r="E1428" i="5"/>
  <c r="X1428" i="5" s="1"/>
  <c r="V1429" i="5"/>
  <c r="E1429" i="5"/>
  <c r="V1430" i="5"/>
  <c r="E1430" i="5"/>
  <c r="V1431" i="5"/>
  <c r="E1431" i="5"/>
  <c r="X1431" i="5" s="1"/>
  <c r="V1432" i="5"/>
  <c r="E1432" i="5"/>
  <c r="X1432" i="5" s="1"/>
  <c r="V1433" i="5"/>
  <c r="E1433" i="5"/>
  <c r="X1433" i="5" s="1"/>
  <c r="V1434" i="5"/>
  <c r="E1434" i="5"/>
  <c r="V1435" i="5"/>
  <c r="E1435" i="5"/>
  <c r="X1435" i="5" s="1"/>
  <c r="V1436" i="5"/>
  <c r="E1436" i="5"/>
  <c r="X1436" i="5" s="1"/>
  <c r="V1437" i="5"/>
  <c r="E1437" i="5"/>
  <c r="V1438" i="5"/>
  <c r="E1438" i="5"/>
  <c r="V1439" i="5"/>
  <c r="E1439" i="5"/>
  <c r="X1439" i="5" s="1"/>
  <c r="V1440" i="5"/>
  <c r="E1440" i="5"/>
  <c r="X1440" i="5" s="1"/>
  <c r="V1441" i="5"/>
  <c r="E1441" i="5"/>
  <c r="X1441" i="5" s="1"/>
  <c r="V1442" i="5"/>
  <c r="E1442" i="5"/>
  <c r="V1443" i="5"/>
  <c r="E1443" i="5"/>
  <c r="V1444" i="5"/>
  <c r="E1444" i="5"/>
  <c r="X1444" i="5" s="1"/>
  <c r="V1445" i="5"/>
  <c r="E1445" i="5"/>
  <c r="X1445" i="5" s="1"/>
  <c r="V1446" i="5"/>
  <c r="E1446" i="5"/>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V1455" i="5"/>
  <c r="E1455" i="5"/>
  <c r="X1455" i="5" s="1"/>
  <c r="V1456" i="5"/>
  <c r="E1456" i="5"/>
  <c r="V1457" i="5"/>
  <c r="E1457" i="5"/>
  <c r="X1457" i="5" s="1"/>
  <c r="V1458" i="5"/>
  <c r="E1458" i="5"/>
  <c r="V1459" i="5"/>
  <c r="E1459" i="5"/>
  <c r="V1460" i="5"/>
  <c r="E1460" i="5"/>
  <c r="X1460" i="5" s="1"/>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X1500" i="5" s="1"/>
  <c r="V1501" i="5"/>
  <c r="E1501" i="5"/>
  <c r="V1502" i="5"/>
  <c r="E1502" i="5"/>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X1521" i="5" s="1"/>
  <c r="V1522" i="5"/>
  <c r="E1522" i="5"/>
  <c r="V1523" i="5"/>
  <c r="E1523" i="5"/>
  <c r="X1523" i="5" s="1"/>
  <c r="V1524" i="5"/>
  <c r="E1524" i="5"/>
  <c r="X1524" i="5" s="1"/>
  <c r="V1525" i="5"/>
  <c r="E1525" i="5"/>
  <c r="X1525" i="5" s="1"/>
  <c r="V1526" i="5"/>
  <c r="E1526" i="5"/>
  <c r="V1527" i="5"/>
  <c r="E1527" i="5"/>
  <c r="V1528" i="5"/>
  <c r="E1528" i="5"/>
  <c r="V1529" i="5"/>
  <c r="E1529" i="5"/>
  <c r="X1529" i="5" s="1"/>
  <c r="V1530" i="5"/>
  <c r="E1530" i="5"/>
  <c r="V1531" i="5"/>
  <c r="E1531" i="5"/>
  <c r="X1531" i="5" s="1"/>
  <c r="V1532" i="5"/>
  <c r="E1532" i="5"/>
  <c r="X1532" i="5" s="1"/>
  <c r="V1533" i="5"/>
  <c r="E1533" i="5"/>
  <c r="X1533" i="5" s="1"/>
  <c r="V1534" i="5"/>
  <c r="E1534" i="5"/>
  <c r="V1535" i="5"/>
  <c r="E1535" i="5"/>
  <c r="X1535" i="5" s="1"/>
  <c r="V1536" i="5"/>
  <c r="E1536" i="5"/>
  <c r="V1537" i="5"/>
  <c r="E1537" i="5"/>
  <c r="X1537" i="5" s="1"/>
  <c r="V1538" i="5"/>
  <c r="E1538" i="5"/>
  <c r="V1539" i="5"/>
  <c r="E1539" i="5"/>
  <c r="V1540" i="5"/>
  <c r="E1540" i="5"/>
  <c r="X1540" i="5" s="1"/>
  <c r="V1541" i="5"/>
  <c r="E1541" i="5"/>
  <c r="X1541" i="5" s="1"/>
  <c r="V1542" i="5"/>
  <c r="E1542" i="5"/>
  <c r="V1543" i="5"/>
  <c r="E1543" i="5"/>
  <c r="X1543" i="5" s="1"/>
  <c r="V1544" i="5"/>
  <c r="E1544" i="5"/>
  <c r="X1544" i="5" s="1"/>
  <c r="V1545" i="5"/>
  <c r="E1545" i="5"/>
  <c r="X1545" i="5" s="1"/>
  <c r="V1546" i="5"/>
  <c r="E1546" i="5"/>
  <c r="V1547" i="5"/>
  <c r="E1547" i="5"/>
  <c r="V1548" i="5"/>
  <c r="E1548" i="5"/>
  <c r="V1549" i="5"/>
  <c r="E1549" i="5"/>
  <c r="X1549" i="5" s="1"/>
  <c r="V1550" i="5"/>
  <c r="E1550" i="5"/>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X1737" i="5" s="1"/>
  <c r="V1738" i="5"/>
  <c r="E1738" i="5"/>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V1791" i="5"/>
  <c r="E1791" i="5"/>
  <c r="V1792" i="5"/>
  <c r="E1792" i="5"/>
  <c r="X1792" i="5" s="1"/>
  <c r="V1793" i="5"/>
  <c r="E1793" i="5"/>
  <c r="X1793" i="5" s="1"/>
  <c r="V1794" i="5"/>
  <c r="E1794" i="5"/>
  <c r="V1795" i="5"/>
  <c r="E1795" i="5"/>
  <c r="V1796" i="5"/>
  <c r="E1796" i="5"/>
  <c r="X1796" i="5" s="1"/>
  <c r="V1797" i="5"/>
  <c r="E1797" i="5"/>
  <c r="X1797" i="5" s="1"/>
  <c r="V1798" i="5"/>
  <c r="E1798" i="5"/>
  <c r="V1799" i="5"/>
  <c r="E1799" i="5"/>
  <c r="V1800" i="5"/>
  <c r="E1800" i="5"/>
  <c r="X1800" i="5" s="1"/>
  <c r="V1801" i="5"/>
  <c r="E1801" i="5"/>
  <c r="V1802" i="5"/>
  <c r="E1802" i="5"/>
  <c r="V1803" i="5"/>
  <c r="E1803" i="5"/>
  <c r="V1804" i="5"/>
  <c r="E1804" i="5"/>
  <c r="V1805" i="5"/>
  <c r="E1805" i="5"/>
  <c r="X1805" i="5" s="1"/>
  <c r="V1806" i="5"/>
  <c r="E1806" i="5"/>
  <c r="V1807" i="5"/>
  <c r="E1807" i="5"/>
  <c r="V1808" i="5"/>
  <c r="E1808" i="5"/>
  <c r="X1808" i="5" s="1"/>
  <c r="V1809" i="5"/>
  <c r="E1809" i="5"/>
  <c r="X1809" i="5" s="1"/>
  <c r="V1810" i="5"/>
  <c r="E1810" i="5"/>
  <c r="V1811" i="5"/>
  <c r="E1811" i="5"/>
  <c r="X1811" i="5" s="1"/>
  <c r="V1812" i="5"/>
  <c r="E1812" i="5"/>
  <c r="X1812" i="5" s="1"/>
  <c r="V1813" i="5"/>
  <c r="E1813" i="5"/>
  <c r="X1813" i="5" s="1"/>
  <c r="V1814" i="5"/>
  <c r="E1814" i="5"/>
  <c r="V1815" i="5"/>
  <c r="E1815" i="5"/>
  <c r="V1816" i="5"/>
  <c r="E1816" i="5"/>
  <c r="X1816" i="5" s="1"/>
  <c r="V1817" i="5"/>
  <c r="E1817" i="5"/>
  <c r="X1817" i="5" s="1"/>
  <c r="V1818" i="5"/>
  <c r="E1818" i="5"/>
  <c r="V1819" i="5"/>
  <c r="E1819" i="5"/>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V1831" i="5"/>
  <c r="E1831" i="5"/>
  <c r="V1832" i="5"/>
  <c r="E1832" i="5"/>
  <c r="X1832" i="5" s="1"/>
  <c r="V1833" i="5"/>
  <c r="E1833" i="5"/>
  <c r="X1833" i="5" s="1"/>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V1903" i="5"/>
  <c r="E1903" i="5"/>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X1939" i="5" s="1"/>
  <c r="V1940" i="5"/>
  <c r="E1940" i="5"/>
  <c r="X1940" i="5" s="1"/>
  <c r="V1941" i="5"/>
  <c r="E1941" i="5"/>
  <c r="X1941" i="5" s="1"/>
  <c r="V1942" i="5"/>
  <c r="E1942" i="5"/>
  <c r="V1943" i="5"/>
  <c r="E1943" i="5"/>
  <c r="V1944" i="5"/>
  <c r="E1944" i="5"/>
  <c r="X1944" i="5" s="1"/>
  <c r="V1945" i="5"/>
  <c r="E1945" i="5"/>
  <c r="X1945" i="5" s="1"/>
  <c r="V1946" i="5"/>
  <c r="E1946" i="5"/>
  <c r="V1947" i="5"/>
  <c r="E1947" i="5"/>
  <c r="X1947" i="5" s="1"/>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V2136" i="5"/>
  <c r="E2136" i="5"/>
  <c r="X2136" i="5" s="1"/>
  <c r="V2137" i="5"/>
  <c r="E2137" i="5"/>
  <c r="X2137" i="5" s="1"/>
  <c r="V2138" i="5"/>
  <c r="E2138" i="5"/>
  <c r="V2139" i="5"/>
  <c r="E2139" i="5"/>
  <c r="V2140" i="5"/>
  <c r="E2140" i="5"/>
  <c r="V2141" i="5"/>
  <c r="E2141" i="5"/>
  <c r="X2141" i="5" s="1"/>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V2200" i="5"/>
  <c r="E2200" i="5"/>
  <c r="X2200" i="5" s="1"/>
  <c r="V2201" i="5"/>
  <c r="E2201" i="5"/>
  <c r="X2201" i="5" s="1"/>
  <c r="V2202" i="5"/>
  <c r="E2202" i="5"/>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X2271" i="5" s="1"/>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V2299" i="5"/>
  <c r="E2299" i="5"/>
  <c r="V2300" i="5"/>
  <c r="E2300" i="5"/>
  <c r="X2300" i="5" s="1"/>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V2316" i="5"/>
  <c r="E2316" i="5"/>
  <c r="X2316" i="5" s="1"/>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X2349" i="5" s="1"/>
  <c r="V2350" i="5"/>
  <c r="E2350" i="5"/>
  <c r="X2350" i="5" s="1"/>
  <c r="V2351" i="5"/>
  <c r="E2351" i="5"/>
  <c r="V2352" i="5"/>
  <c r="E2352" i="5"/>
  <c r="X2352" i="5" s="1"/>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X2475" i="5" s="1"/>
  <c r="V2476" i="5"/>
  <c r="E2476" i="5"/>
  <c r="X2476" i="5" s="1"/>
  <c r="V2477" i="5"/>
  <c r="E2477" i="5"/>
  <c r="X2477" i="5" s="1"/>
  <c r="V2478" i="5"/>
  <c r="E2478" i="5"/>
  <c r="V2479" i="5"/>
  <c r="E2479" i="5"/>
  <c r="V2480" i="5"/>
  <c r="E2480" i="5"/>
  <c r="X2480" i="5" s="1"/>
  <c r="V2481" i="5"/>
  <c r="E2481" i="5"/>
  <c r="X2481" i="5" s="1"/>
  <c r="V2482" i="5"/>
  <c r="E2482" i="5"/>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G16" i="6" s="1"/>
  <c r="H16" i="6" s="1"/>
  <c r="B15" i="6"/>
  <c r="B14" i="6"/>
  <c r="G14" i="6"/>
  <c r="H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19" i="6"/>
  <c r="B44" i="6" s="1"/>
  <c r="G44" i="6" s="1"/>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63" i="5"/>
  <c r="X322" i="5"/>
  <c r="X347" i="5"/>
  <c r="X186" i="5"/>
  <c r="X226" i="5"/>
  <c r="S598" i="5"/>
  <c r="X550" i="5"/>
  <c r="X542" i="5"/>
  <c r="X376" i="5"/>
  <c r="X221" i="5"/>
  <c r="X503" i="5"/>
  <c r="X338" i="5"/>
  <c r="X323" i="5"/>
  <c r="X483" i="5"/>
  <c r="X326" i="5"/>
  <c r="X310" i="5"/>
  <c r="X146" i="5"/>
  <c r="X514" i="5"/>
  <c r="X498" i="5"/>
  <c r="X482" i="5"/>
  <c r="X558" i="5"/>
  <c r="X555" i="5"/>
  <c r="X535" i="5"/>
  <c r="X230" i="5"/>
  <c r="X21" i="5"/>
  <c r="X149" i="5"/>
  <c r="X530" i="5"/>
  <c r="X387" i="5"/>
  <c r="X122" i="5"/>
  <c r="X546" i="5"/>
  <c r="X559" i="5"/>
  <c r="S532" i="5"/>
  <c r="S356" i="5"/>
  <c r="X318" i="5"/>
  <c r="X154" i="5"/>
  <c r="X214" i="5"/>
  <c r="X233" i="5"/>
  <c r="X70" i="5"/>
  <c r="X98" i="5"/>
  <c r="X241" i="5"/>
  <c r="X301"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369" i="5"/>
  <c r="X46" i="5"/>
  <c r="X315" i="5"/>
  <c r="S315" i="5"/>
  <c r="X22" i="5"/>
  <c r="X327" i="5"/>
  <c r="X118" i="5"/>
  <c r="X311" i="5"/>
  <c r="X253" i="5"/>
  <c r="X54" i="5"/>
  <c r="X50" i="5"/>
  <c r="X66" i="5"/>
  <c r="X373" i="5"/>
  <c r="X62" i="5"/>
  <c r="S357" i="5"/>
  <c r="X90" i="5"/>
  <c r="X130" i="5"/>
  <c r="X383" i="5"/>
  <c r="S383" i="5"/>
  <c r="X313" i="5"/>
  <c r="X44" i="5"/>
  <c r="X250" i="5"/>
  <c r="X319" i="5"/>
  <c r="X242" i="5"/>
  <c r="X345" i="5"/>
  <c r="X285" i="5"/>
  <c r="X309" i="5"/>
  <c r="B32" i="6"/>
  <c r="G32" i="6" s="1"/>
  <c r="H32" i="6" s="1"/>
  <c r="D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H52" i="6" s="1"/>
  <c r="D52" i="6" s="1"/>
  <c r="B37" i="6"/>
  <c r="G37" i="6" s="1"/>
  <c r="H37" i="6" s="1"/>
  <c r="D37" i="6" s="1"/>
  <c r="B42" i="6"/>
  <c r="G42" i="6" s="1"/>
  <c r="B40" i="6"/>
  <c r="G40" i="6"/>
  <c r="B50" i="6"/>
  <c r="G50" i="6"/>
  <c r="B25" i="6"/>
  <c r="G25" i="6"/>
  <c r="B35" i="6"/>
  <c r="G35" i="6"/>
  <c r="F24" i="6"/>
  <c r="F39" i="6" s="1"/>
  <c r="B29" i="6"/>
  <c r="G29" i="6" s="1"/>
  <c r="F2426" i="5"/>
  <c r="X2426" i="5"/>
  <c r="R2426" i="5"/>
  <c r="J2426" i="5"/>
  <c r="I2426" i="5"/>
  <c r="H2426" i="5"/>
  <c r="D5" i="6"/>
  <c r="F2446" i="5"/>
  <c r="H2446" i="5"/>
  <c r="X2446" i="5"/>
  <c r="J2446" i="5"/>
  <c r="I2446" i="5"/>
  <c r="R2446" i="5"/>
  <c r="G22" i="6"/>
  <c r="B47" i="6"/>
  <c r="G47" i="6" s="1"/>
  <c r="H47" i="6" s="1"/>
  <c r="D47" i="6" s="1"/>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2439" i="5"/>
  <c r="F2439" i="5"/>
  <c r="X2439" i="5"/>
  <c r="R2439" i="5"/>
  <c r="J2439" i="5"/>
  <c r="I2439" i="5"/>
  <c r="F2414" i="5"/>
  <c r="X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H45" i="6" s="1"/>
  <c r="D45" i="6" s="1"/>
  <c r="F66" i="6"/>
  <c r="F50" i="6"/>
  <c r="H50" i="6" s="1"/>
  <c r="D50" i="6" s="1"/>
  <c r="F30" i="6"/>
  <c r="H30" i="6" s="1"/>
  <c r="D30" i="6" s="1"/>
  <c r="H25" i="6"/>
  <c r="D25" i="6" s="1"/>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F47" i="6"/>
  <c r="F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99" i="5"/>
  <c r="S599" i="5"/>
  <c r="X462" i="5"/>
  <c r="X346" i="5"/>
  <c r="X140" i="5"/>
  <c r="X493" i="5"/>
  <c r="X502" i="5"/>
  <c r="X611" i="5"/>
  <c r="S611" i="5"/>
  <c r="X398" i="5"/>
  <c r="X538" i="5"/>
  <c r="X577" i="5"/>
  <c r="X601" i="5"/>
  <c r="S601" i="5"/>
  <c r="X402" i="5"/>
  <c r="X466" i="5"/>
  <c r="X467" i="5"/>
  <c r="X486" i="5"/>
  <c r="X427" i="5"/>
  <c r="X472" i="5"/>
  <c r="X287" i="5"/>
  <c r="X407" i="5"/>
  <c r="X375" i="5"/>
  <c r="X410" i="5"/>
  <c r="X518" i="5"/>
  <c r="X362" i="5"/>
  <c r="X522" i="5"/>
  <c r="X244" i="5"/>
  <c r="X378" i="5"/>
  <c r="X567" i="5"/>
  <c r="X151" i="5"/>
  <c r="X91" i="5"/>
  <c r="X281" i="5"/>
  <c r="X496" i="5"/>
  <c r="X103" i="5"/>
  <c r="X578" i="5"/>
  <c r="X339" i="5"/>
  <c r="X454" i="5"/>
  <c r="X406" i="5"/>
  <c r="X370" i="5"/>
  <c r="X359" i="5"/>
  <c r="X366" i="5"/>
  <c r="X517" i="5"/>
  <c r="X328" i="5"/>
  <c r="X506" i="5"/>
  <c r="X591" i="5"/>
  <c r="X595" i="5"/>
  <c r="X411" i="5"/>
  <c r="X439" i="5"/>
  <c r="S600" i="5"/>
  <c r="X447" i="5"/>
  <c r="X251" i="5"/>
  <c r="X365" i="5"/>
  <c r="X423" i="5"/>
  <c r="X191" i="5"/>
  <c r="X243" i="5"/>
  <c r="X403" i="5"/>
  <c r="X108" i="5"/>
  <c r="X112" i="5"/>
  <c r="X569" i="5"/>
  <c r="X446" i="5"/>
  <c r="X553" i="5"/>
  <c r="X382" i="5"/>
  <c r="S382" i="5"/>
  <c r="X288" i="5"/>
  <c r="X367" i="5"/>
  <c r="X390" i="5"/>
  <c r="X475" i="5"/>
  <c r="X490" i="5"/>
  <c r="X300" i="5"/>
  <c r="X529" i="5"/>
  <c r="X431" i="5"/>
  <c r="X334" i="5"/>
  <c r="X297" i="5"/>
  <c r="X207" i="5"/>
  <c r="X194" i="5"/>
  <c r="X306" i="5"/>
  <c r="X395" i="5"/>
  <c r="X115" i="5"/>
  <c r="S533" i="5"/>
  <c r="X438" i="5"/>
  <c r="X485" i="5"/>
  <c r="X458" i="5"/>
  <c r="X513" i="5"/>
  <c r="X386" i="5"/>
  <c r="X545" i="5"/>
  <c r="X575" i="5"/>
  <c r="X534" i="5"/>
  <c r="X355" i="5"/>
  <c r="S355" i="5"/>
  <c r="X330" i="5"/>
  <c r="X391" i="5"/>
  <c r="X602" i="5"/>
  <c r="S602" i="5"/>
  <c r="X562" i="5"/>
  <c r="X262" i="5"/>
  <c r="X350" i="5"/>
  <c r="X573" i="5"/>
  <c r="X430" i="5"/>
  <c r="X587" i="5"/>
  <c r="X450" i="5"/>
  <c r="X497" i="5"/>
  <c r="X312" i="5"/>
  <c r="X358" i="5"/>
  <c r="X434" i="5"/>
  <c r="X549" i="5"/>
  <c r="X603" i="5"/>
  <c r="S603" i="5"/>
  <c r="X280" i="5"/>
  <c r="X374" i="5"/>
  <c r="X394" i="5"/>
  <c r="X605" i="5"/>
  <c r="S605" i="5"/>
  <c r="X279" i="5"/>
  <c r="X163" i="5"/>
  <c r="X443" i="5"/>
  <c r="X102" i="5"/>
  <c r="X189" i="5"/>
  <c r="X422" i="5"/>
  <c r="X571" i="5"/>
  <c r="X418" i="5"/>
  <c r="X554" i="5"/>
  <c r="X607" i="5"/>
  <c r="S607" i="5"/>
  <c r="X426" i="5"/>
  <c r="X489" i="5"/>
  <c r="X579" i="5"/>
  <c r="X557" i="5"/>
  <c r="X342" i="5"/>
  <c r="X473" i="5"/>
  <c r="X442" i="5"/>
  <c r="X324" i="5"/>
  <c r="X509" i="5"/>
  <c r="X303" i="5"/>
  <c r="X211" i="5"/>
  <c r="X435" i="5"/>
  <c r="X43" i="5"/>
  <c r="X215" i="5"/>
  <c r="X580" i="5"/>
  <c r="X201" i="5"/>
  <c r="X87" i="5"/>
  <c r="X314" i="5"/>
  <c r="S314" i="5"/>
  <c r="X463" i="5"/>
  <c r="X474" i="5"/>
  <c r="X593" i="5"/>
  <c r="X414" i="5"/>
  <c r="X196" i="5"/>
  <c r="X240" i="5"/>
  <c r="X585" i="5"/>
  <c r="X284" i="5"/>
  <c r="X583" i="5"/>
  <c r="X419" i="5"/>
  <c r="X415" i="5"/>
  <c r="X293" i="5"/>
  <c r="X239" i="5"/>
  <c r="X71" i="5"/>
  <c r="X265" i="5"/>
  <c r="X574" i="5"/>
  <c r="H35" i="6"/>
  <c r="D35" i="6"/>
  <c r="H40" i="6"/>
  <c r="D40" i="6" s="1"/>
  <c r="AB12" i="5"/>
  <c r="AB14" i="5"/>
  <c r="AB17" i="5"/>
  <c r="AB16" i="5"/>
  <c r="AB13"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2" i="5"/>
  <c r="X14" i="5"/>
  <c r="X17" i="5"/>
  <c r="X15" i="5"/>
  <c r="S17" i="5"/>
  <c r="S12" i="5"/>
  <c r="S16" i="5"/>
  <c r="S15" i="5"/>
  <c r="S13" i="5"/>
  <c r="S14" i="5"/>
  <c r="G64" i="6" a="1"/>
  <c r="H42" i="6" l="1"/>
  <c r="D42" i="6" s="1"/>
  <c r="C32" i="6"/>
  <c r="C11" i="5"/>
  <c r="C10" i="5"/>
  <c r="C8" i="5"/>
  <c r="C9" i="5"/>
  <c r="B11" i="5"/>
  <c r="C7" i="5"/>
  <c r="B10" i="5"/>
  <c r="B8" i="5"/>
  <c r="B9" i="5"/>
  <c r="B7" i="5"/>
  <c r="B6" i="5"/>
  <c r="B5" i="5"/>
  <c r="V5" i="5" s="1"/>
  <c r="C6" i="5"/>
  <c r="B71" i="4"/>
  <c r="A52" i="6" s="1"/>
  <c r="B65" i="4"/>
  <c r="A47" i="6" s="1"/>
  <c r="B53" i="4"/>
  <c r="A37" i="6" s="1"/>
  <c r="A27" i="6"/>
  <c r="D17" i="6"/>
  <c r="K68" i="6"/>
  <c r="C22" i="6"/>
  <c r="C27" i="6"/>
  <c r="C52" i="6"/>
  <c r="C47" i="6"/>
  <c r="C42" i="6"/>
  <c r="C37" i="6"/>
  <c r="C17" i="6"/>
  <c r="D16" i="6"/>
  <c r="A26" i="6"/>
  <c r="B58" i="4"/>
  <c r="A41" i="6" s="1"/>
  <c r="B64" i="4"/>
  <c r="A46" i="6" s="1"/>
  <c r="B21" i="6"/>
  <c r="B41" i="6" s="1"/>
  <c r="G41" i="6" s="1"/>
  <c r="B46" i="6"/>
  <c r="G46" i="6" s="1"/>
  <c r="F21" i="6"/>
  <c r="C16" i="6"/>
  <c r="K66" i="6"/>
  <c r="D20" i="6"/>
  <c r="B31" i="4"/>
  <c r="A18" i="6" s="1"/>
  <c r="B87" i="4"/>
  <c r="A62" i="6" s="1"/>
  <c r="B75" i="4"/>
  <c r="A54" i="6" s="1"/>
  <c r="B81" i="4"/>
  <c r="A58" i="6" s="1"/>
  <c r="B61" i="4"/>
  <c r="A43" i="6" s="1"/>
  <c r="B49" i="4"/>
  <c r="A33" i="6" s="1"/>
  <c r="B55" i="4"/>
  <c r="A38" i="6" s="1"/>
  <c r="B43" i="4"/>
  <c r="A28" i="6" s="1"/>
  <c r="B67" i="4"/>
  <c r="A48" i="6" s="1"/>
  <c r="B89" i="4"/>
  <c r="A63" i="6" s="1"/>
  <c r="B37" i="4"/>
  <c r="A23" i="6" s="1"/>
  <c r="B83" i="4"/>
  <c r="A59" i="6" s="1"/>
  <c r="B79" i="4"/>
  <c r="A57" i="6" s="1"/>
  <c r="B85" i="4"/>
  <c r="A60" i="6" s="1"/>
  <c r="B77" i="4"/>
  <c r="A55" i="6" s="1"/>
  <c r="G49" i="4"/>
  <c r="C15" i="6"/>
  <c r="C50" i="6"/>
  <c r="C20" i="6"/>
  <c r="C25" i="6"/>
  <c r="C35" i="6"/>
  <c r="C40" i="6"/>
  <c r="C30" i="6"/>
  <c r="C45" i="6"/>
  <c r="D14" i="6"/>
  <c r="K65" i="6"/>
  <c r="B34" i="6"/>
  <c r="G34" i="6" s="1"/>
  <c r="H34" i="6" s="1"/>
  <c r="B39" i="6"/>
  <c r="G39" i="6" s="1"/>
  <c r="H39" i="6" s="1"/>
  <c r="F29" i="6"/>
  <c r="H29" i="6" s="1"/>
  <c r="D29" i="6" s="1"/>
  <c r="F44" i="6"/>
  <c r="H44" i="6" s="1"/>
  <c r="D44" i="6" s="1"/>
  <c r="F49" i="6"/>
  <c r="H49" i="6" s="1"/>
  <c r="G19" i="6"/>
  <c r="H19" i="6" s="1"/>
  <c r="B49" i="6"/>
  <c r="G49" i="6" s="1"/>
  <c r="F65" i="6"/>
  <c r="H24" i="6"/>
  <c r="D24" i="6" s="1"/>
  <c r="B24" i="6"/>
  <c r="G24" i="6" s="1"/>
  <c r="C14" i="6"/>
  <c r="B63" i="4"/>
  <c r="A45" i="6" s="1"/>
  <c r="D49" i="4"/>
  <c r="B51" i="4"/>
  <c r="A35" i="6" s="1"/>
  <c r="B69" i="4"/>
  <c r="A50" i="6" s="1"/>
  <c r="B57" i="4"/>
  <c r="A40" i="6" s="1"/>
  <c r="D31" i="4"/>
  <c r="D43" i="4"/>
  <c r="D37" i="4"/>
  <c r="D74" i="4"/>
  <c r="D61" i="4"/>
  <c r="D55" i="4"/>
  <c r="A15" i="6"/>
  <c r="B70" i="4"/>
  <c r="A51" i="6" s="1"/>
  <c r="B52" i="4"/>
  <c r="A36" i="6" s="1"/>
  <c r="B50" i="4"/>
  <c r="A34" i="6" s="1"/>
  <c r="A17" i="6"/>
  <c r="C12" i="6"/>
  <c r="B62" i="4"/>
  <c r="A44" i="6" s="1"/>
  <c r="B34" i="4"/>
  <c r="A21" i="6" s="1"/>
  <c r="A14" i="6"/>
  <c r="G64" i="6"/>
  <c r="G55" i="4"/>
  <c r="B56" i="4"/>
  <c r="A39" i="6" s="1"/>
  <c r="B68" i="4"/>
  <c r="A49" i="6" s="1"/>
  <c r="G43" i="4"/>
  <c r="G37" i="4"/>
  <c r="G74" i="4"/>
  <c r="G31" i="4"/>
  <c r="G61" i="4"/>
  <c r="B36" i="6" l="1"/>
  <c r="G36" i="6" s="1"/>
  <c r="B51" i="6"/>
  <c r="G51" i="6" s="1"/>
  <c r="AB8" i="5"/>
  <c r="AB10" i="5"/>
  <c r="V7" i="5"/>
  <c r="AB11" i="5"/>
  <c r="V9" i="5"/>
  <c r="G9" i="5" s="1"/>
  <c r="AB6" i="5"/>
  <c r="V8" i="5"/>
  <c r="AB7" i="5"/>
  <c r="V10" i="5"/>
  <c r="G10" i="5" s="1"/>
  <c r="AB9" i="5"/>
  <c r="V11" i="5"/>
  <c r="G11" i="5" s="1"/>
  <c r="V6" i="5"/>
  <c r="G6" i="5" s="1"/>
  <c r="G67" i="6"/>
  <c r="AB5" i="5"/>
  <c r="G68" i="6" s="1"/>
  <c r="H68" i="6" s="1"/>
  <c r="F69" i="6"/>
  <c r="C69" i="6" s="1"/>
  <c r="R5" i="5"/>
  <c r="I5" i="5"/>
  <c r="F5" i="5"/>
  <c r="H5" i="5"/>
  <c r="J5" i="5"/>
  <c r="E5" i="5"/>
  <c r="G5" i="5"/>
  <c r="H21" i="6"/>
  <c r="B31" i="6"/>
  <c r="G31" i="6" s="1"/>
  <c r="B26" i="6"/>
  <c r="G26" i="6" s="1"/>
  <c r="G21" i="6"/>
  <c r="F26" i="6"/>
  <c r="D34" i="6"/>
  <c r="C34" i="6"/>
  <c r="D39" i="6"/>
  <c r="C39" i="6"/>
  <c r="D49" i="6"/>
  <c r="C49" i="6"/>
  <c r="C24" i="6"/>
  <c r="C44" i="6"/>
  <c r="C2" i="6"/>
  <c r="B2" i="6"/>
  <c r="C29" i="6"/>
  <c r="D19" i="6"/>
  <c r="C19" i="6"/>
  <c r="B64" i="6"/>
  <c r="H64" i="6"/>
  <c r="S5" i="5"/>
  <c r="G65" i="6" l="1"/>
  <c r="H65" i="6" s="1"/>
  <c r="C65" i="6" s="1"/>
  <c r="G66" i="6"/>
  <c r="H66" i="6" s="1"/>
  <c r="C66" i="6" s="1"/>
  <c r="R7" i="5"/>
  <c r="F7" i="5"/>
  <c r="I7" i="5"/>
  <c r="J7" i="5"/>
  <c r="H7" i="5"/>
  <c r="E7" i="5"/>
  <c r="J10" i="5"/>
  <c r="H10" i="5"/>
  <c r="R10" i="5"/>
  <c r="E10" i="5"/>
  <c r="F10" i="5"/>
  <c r="I10" i="5"/>
  <c r="G7" i="5"/>
  <c r="H11" i="5"/>
  <c r="I11" i="5"/>
  <c r="R11" i="5"/>
  <c r="J11" i="5"/>
  <c r="E11" i="5"/>
  <c r="F11" i="5"/>
  <c r="R9" i="5"/>
  <c r="F9" i="5"/>
  <c r="I9" i="5"/>
  <c r="E9" i="5"/>
  <c r="H9" i="5"/>
  <c r="J9" i="5"/>
  <c r="R8" i="5"/>
  <c r="H8" i="5"/>
  <c r="I8" i="5"/>
  <c r="F8" i="5"/>
  <c r="J8" i="5"/>
  <c r="E8" i="5"/>
  <c r="I6" i="5"/>
  <c r="F6" i="5"/>
  <c r="E6" i="5"/>
  <c r="R6" i="5"/>
  <c r="H6" i="5"/>
  <c r="J6" i="5"/>
  <c r="D68" i="6"/>
  <c r="C68" i="6"/>
  <c r="X5" i="5"/>
  <c r="G69" i="6" a="1"/>
  <c r="G69" i="6" s="1"/>
  <c r="H69" i="6" s="1"/>
  <c r="F36" i="6"/>
  <c r="H36" i="6" s="1"/>
  <c r="F31" i="6"/>
  <c r="H31" i="6" s="1"/>
  <c r="H26" i="6"/>
  <c r="F41" i="6"/>
  <c r="H41" i="6" s="1"/>
  <c r="F67" i="6"/>
  <c r="H67" i="6" s="1"/>
  <c r="F51" i="6"/>
  <c r="H51" i="6" s="1"/>
  <c r="F46" i="6"/>
  <c r="H46" i="6" s="1"/>
  <c r="F54" i="6"/>
  <c r="D21" i="6"/>
  <c r="C21" i="6"/>
  <c r="K67" i="6"/>
  <c r="C64" i="6"/>
  <c r="D64" i="6"/>
  <c r="T5" i="5"/>
  <c r="D65" i="6" l="1"/>
  <c r="D66" i="6"/>
  <c r="X7" i="5"/>
  <c r="X9" i="5"/>
  <c r="X8" i="5"/>
  <c r="X11" i="5"/>
  <c r="X10" i="5"/>
  <c r="X6" i="5"/>
  <c r="D31" i="6"/>
  <c r="C31" i="6"/>
  <c r="D36" i="6"/>
  <c r="C36" i="6"/>
  <c r="F60" i="6"/>
  <c r="H60" i="6" s="1"/>
  <c r="F57" i="6"/>
  <c r="H57" i="6" s="1"/>
  <c r="F63" i="6"/>
  <c r="H63" i="6" s="1"/>
  <c r="F58" i="6"/>
  <c r="H58" i="6" s="1"/>
  <c r="F62" i="6"/>
  <c r="H62" i="6" s="1"/>
  <c r="F59" i="6"/>
  <c r="H59" i="6" s="1"/>
  <c r="H54" i="6"/>
  <c r="F55" i="6"/>
  <c r="D46" i="6"/>
  <c r="C46" i="6"/>
  <c r="D51" i="6"/>
  <c r="C51" i="6"/>
  <c r="D67" i="6"/>
  <c r="C67" i="6"/>
  <c r="D41" i="6"/>
  <c r="C41" i="6"/>
  <c r="D26" i="6"/>
  <c r="C26" i="6"/>
  <c r="S10" i="5"/>
  <c r="S9" i="5"/>
  <c r="S8" i="5"/>
  <c r="S6" i="5"/>
  <c r="S11" i="5"/>
  <c r="S7" i="5"/>
  <c r="C62" i="6" l="1"/>
  <c r="D62" i="6"/>
  <c r="D58" i="6"/>
  <c r="C58" i="6"/>
  <c r="D59" i="6"/>
  <c r="C59" i="6"/>
  <c r="D63" i="6"/>
  <c r="C63" i="6"/>
  <c r="D57" i="6"/>
  <c r="C57" i="6"/>
  <c r="C60" i="6"/>
  <c r="D60" i="6"/>
  <c r="H55" i="6"/>
  <c r="F56" i="6"/>
  <c r="H56" i="6" s="1"/>
  <c r="D54" i="6"/>
  <c r="C54" i="6"/>
  <c r="T6" i="5"/>
  <c r="T10" i="5"/>
  <c r="T8" i="5"/>
  <c r="T11" i="5"/>
  <c r="T7" i="5"/>
  <c r="T9" i="5"/>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<sst xmlns="http://schemas.openxmlformats.org/spreadsheetml/2006/main" count="22515" uniqueCount="15872">
  <si>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</si>
  <si>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</si>
  <si>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</si>
  <si>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</si>
  <si>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</si>
  <si>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</si>
  <si>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</si>
  <si>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</si>
  <si>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</si>
  <si>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</si>
  <si>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</si>
  <si>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</si>
  <si>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</si>
  <si>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</si>
  <si>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</si>
  <si>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</si>
  <si>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</si>
  <si>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</si>
  <si>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</si>
  <si>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</si>
  <si>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</si>
  <si>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</si>
  <si>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</si>
  <si>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</si>
  <si>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</si>
  <si>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</si>
  <si>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</si>
  <si>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</si>
  <si>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</si>
  <si>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</si>
  <si>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</si>
  <si>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</si>
  <si>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</si>
  <si>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</si>
  <si>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</si>
  <si>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</si>
  <si>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</si>
  <si>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</si>
  <si>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</si>
  <si>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</si>
  <si>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</si>
  <si>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</si>
  <si>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</si>
  <si>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</si>
  <si>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</si>
  <si>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</si>
  <si>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</si>
  <si>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</si>
  <si>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</si>
  <si>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</si>
  <si>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</si>
  <si>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</si>
  <si>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</si>
  <si>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</si>
  <si>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</si>
  <si>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</si>
  <si>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</si>
  <si>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</si>
  <si>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</si>
  <si>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</si>
  <si>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</si>
  <si>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</si>
  <si>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</si>
  <si>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</si>
  <si>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</si>
  <si>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</si>
  <si>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</si>
  <si>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</si>
  <si>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</si>
  <si>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</si>
  <si>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</si>
  <si>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</si>
  <si>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</si>
  <si>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</si>
  <si>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</si>
  <si>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</si>
  <si>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</si>
  <si>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</si>
  <si>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</si>
  <si>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</si>
  <si>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</si>
  <si>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</si>
  <si>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</si>
  <si>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</si>
  <si>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</si>
  <si>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</si>
  <si>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</si>
  <si>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</si>
  <si>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</si>
  <si>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</si>
  <si>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</si>
  <si>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</si>
  <si>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</si>
  <si>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</si>
  <si>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</si>
  <si>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</si>
  <si>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</si>
  <si>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</si>
  <si>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</si>
  <si>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</si>
  <si>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</si>
  <si>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</si>
  <si>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</si>
  <si>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</si>
  <si>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</si>
  <si>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</si>
  <si>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</si>
  <si>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</si>
  <si>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</si>
  <si>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</si>
  <si>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</si>
  <si>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</si>
  <si>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</si>
  <si>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</si>
  <si>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</si>
  <si>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</si>
  <si>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</si>
  <si>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</si>
  <si>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</si>
  <si>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</si>
  <si>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</si>
  <si>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</si>
  <si>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</si>
  <si>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</si>
  <si>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</si>
  <si>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</si>
  <si>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</si>
  <si>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</si>
  <si>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</si>
  <si>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</si>
  <si>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</si>
  <si>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</si>
  <si>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</si>
  <si>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</si>
  <si>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</si>
  <si>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</si>
  <si>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</si>
  <si>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</si>
  <si>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</si>
  <si>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</si>
  <si>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</si>
  <si>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</si>
  <si>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</si>
  <si>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</si>
  <si>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</si>
  <si>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</si>
  <si>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</si>
  <si>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</si>
  <si>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</si>
  <si>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</si>
  <si>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</si>
  <si>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</si>
  <si>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</si>
  <si>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</si>
  <si>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</si>
  <si>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</si>
  <si>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</si>
  <si>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</si>
  <si>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</si>
  <si>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</si>
  <si>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</si>
  <si>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</si>
  <si>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</si>
  <si>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</si>
  <si>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</si>
  <si>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</si>
  <si>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</si>
  <si>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</si>
  <si>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</si>
  <si>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</si>
  <si>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</si>
  <si>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</si>
  <si>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</si>
  <si>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</si>
  <si>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</si>
  <si>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</si>
  <si>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</si>
  <si>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</si>
  <si>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</si>
  <si>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</si>
  <si>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</si>
  <si>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</si>
  <si>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</si>
  <si>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</si>
  <si>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</si>
  <si>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</si>
  <si>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</si>
  <si>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</si>
  <si>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</si>
  <si>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</si>
  <si>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</si>
  <si>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</si>
  <si>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</si>
  <si>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</si>
  <si>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</si>
  <si>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</si>
  <si>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</si>
  <si>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</si>
  <si>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</si>
  <si>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</si>
  <si>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</si>
  <si>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</si>
  <si>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</si>
  <si>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</si>
  <si>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</si>
  <si>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</si>
  <si>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</si>
  <si>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</si>
  <si>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</si>
  <si>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</si>
  <si>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</si>
  <si>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</si>
  <si>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</si>
  <si>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</si>
  <si>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</si>
  <si>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</si>
  <si>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</si>
  <si>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</si>
  <si>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</si>
  <si>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</si>
  <si>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</si>
  <si>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</si>
  <si>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</si>
  <si>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</si>
  <si>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</si>
  <si>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</si>
  <si>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</si>
  <si>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</si>
  <si>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</si>
  <si>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</si>
  <si>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</si>
  <si>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</si>
  <si>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</si>
  <si>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</si>
  <si>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</si>
  <si>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</si>
  <si>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</si>
  <si>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</si>
  <si>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</si>
  <si>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</si>
  <si>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</si>
  <si>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</si>
  <si>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</si>
  <si>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</si>
  <si>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</si>
  <si>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</si>
  <si>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</si>
  <si>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</si>
  <si>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</si>
  <si>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</si>
  <si>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</si>
  <si>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</si>
  <si>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</si>
  <si>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</si>
  <si>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</si>
  <si>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</si>
  <si>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</si>
  <si>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</si>
  <si>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</si>
  <si>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</si>
  <si>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</si>
  <si>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</si>
  <si>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</si>
  <si>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</si>
  <si>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</si>
  <si>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</si>
  <si>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</si>
  <si>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</si>
  <si>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</si>
  <si>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</si>
  <si>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</si>
  <si>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</si>
  <si>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</si>
  <si>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</si>
  <si>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</si>
  <si>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</si>
  <si>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</si>
  <si>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</si>
  <si>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</si>
  <si>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</si>
  <si>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</si>
  <si>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</si>
  <si>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</si>
  <si>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</si>
  <si>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</si>
  <si>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</si>
  <si>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</si>
  <si>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</si>
  <si>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</si>
  <si>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</si>
  <si>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</si>
  <si>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</si>
  <si>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</si>
  <si>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</si>
  <si>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</si>
  <si>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</si>
  <si>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</si>
  <si>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</si>
  <si>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</si>
  <si>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</si>
  <si>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</si>
  <si>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</si>
  <si>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</si>
  <si>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</si>
  <si>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</si>
  <si>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</si>
  <si>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</si>
  <si>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</si>
  <si>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</si>
  <si>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</si>
  <si>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</si>
  <si>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</si>
  <si>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</si>
  <si>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</si>
  <si>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</si>
  <si>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</si>
  <si>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</si>
  <si>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</si>
  <si>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</si>
  <si>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</si>
  <si>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</si>
  <si>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</si>
  <si>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</si>
  <si>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</si>
  <si>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</si>
  <si>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</si>
  <si>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</si>
  <si>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</si>
  <si>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</si>
  <si>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</si>
  <si>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</si>
  <si>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</si>
  <si>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</si>
  <si>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</si>
  <si>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</si>
  <si>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</si>
  <si>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</si>
  <si>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</si>
  <si>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</si>
  <si>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</si>
  <si>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</si>
  <si>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</si>
  <si>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</si>
  <si>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</si>
  <si>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</si>
  <si>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</si>
  <si>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</si>
  <si>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</si>
  <si>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</si>
  <si>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</si>
  <si>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</si>
  <si>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</si>
  <si>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</si>
  <si>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</si>
  <si>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</si>
  <si>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</si>
  <si>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</si>
  <si>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</si>
  <si>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</si>
  <si>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</si>
  <si>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</si>
  <si>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</si>
  <si>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</si>
  <si>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</si>
  <si>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</si>
  <si>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</si>
  <si>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</si>
  <si>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</si>
  <si>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</si>
  <si>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</si>
  <si>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</si>
  <si>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</si>
  <si>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</si>
  <si>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</si>
  <si>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</si>
  <si>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</si>
  <si>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</si>
  <si>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</si>
  <si>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</si>
  <si>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</si>
  <si>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</si>
  <si>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</si>
  <si>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</si>
  <si>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</si>
  <si>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</si>
  <si>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</si>
  <si>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</si>
  <si>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</si>
  <si>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</si>
  <si>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</si>
  <si>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</si>
  <si>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</si>
  <si>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</si>
  <si>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</si>
  <si>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</si>
  <si>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</si>
  <si>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</si>
  <si>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</si>
  <si>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</si>
  <si>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</si>
  <si>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</si>
  <si>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</si>
  <si>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</si>
  <si>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</si>
  <si>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</si>
  <si>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</si>
  <si>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</si>
  <si>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</si>
  <si>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</si>
  <si>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</si>
  <si>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</si>
  <si>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</si>
  <si>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</si>
  <si>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</si>
  <si>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</si>
  <si>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</si>
  <si>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</si>
  <si>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</si>
  <si>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</si>
  <si>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</si>
  <si>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</si>
  <si>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</si>
  <si>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</si>
  <si>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</si>
  <si>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</si>
  <si>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</si>
  <si>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</si>
  <si>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</si>
  <si>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</si>
  <si>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</si>
  <si>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</si>
  <si>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</si>
  <si>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</si>
  <si>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</si>
  <si>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</si>
  <si>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</si>
  <si>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</si>
  <si>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</si>
  <si>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</si>
  <si>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</si>
  <si>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</si>
  <si>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</si>
  <si>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</si>
  <si>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</si>
  <si>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</si>
  <si>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</si>
  <si>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</si>
  <si>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</si>
  <si>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</si>
  <si>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</si>
  <si>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</si>
  <si>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</si>
  <si>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</si>
  <si>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</si>
  <si>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</si>
  <si>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</si>
  <si>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</si>
  <si>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</si>
  <si>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</si>
  <si>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</si>
  <si>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</si>
  <si>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</si>
  <si>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</si>
  <si>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</si>
  <si>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</si>
  <si>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</si>
  <si>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</si>
  <si>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</si>
  <si>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</si>
  <si>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</si>
  <si>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</si>
  <si>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</si>
  <si>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</si>
  <si>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</si>
  <si>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</si>
  <si>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</si>
  <si>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</si>
  <si>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</si>
  <si>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</si>
  <si>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</si>
  <si>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</si>
  <si>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</si>
  <si>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</si>
  <si>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</si>
  <si>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</si>
  <si>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</si>
  <si>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</si>
  <si>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</si>
  <si>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</si>
  <si>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</si>
  <si>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</si>
  <si>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</si>
  <si>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</si>
  <si>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</si>
  <si>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</si>
  <si>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</si>
  <si>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</si>
  <si>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</si>
  <si>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</si>
  <si>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</si>
  <si>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</si>
  <si>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</si>
  <si>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</si>
  <si>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</si>
  <si>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</si>
  <si>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</si>
  <si>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</si>
  <si>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</si>
  <si>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</si>
  <si>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</si>
  <si>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</si>
  <si>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</si>
  <si>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</si>
  <si>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</si>
  <si>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</si>
  <si>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</si>
  <si>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</si>
  <si>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</si>
  <si>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</si>
  <si>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</si>
  <si>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</si>
  <si>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</si>
  <si>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</si>
  <si>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</si>
  <si>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</si>
  <si>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</si>
  <si>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</si>
  <si>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</si>
  <si>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</si>
  <si>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</si>
  <si>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</si>
  <si>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</si>
  <si>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</si>
  <si>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</si>
  <si>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</si>
  <si>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</si>
  <si>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</si>
  <si>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</si>
  <si>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</si>
  <si>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</si>
  <si>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</si>
  <si>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</si>
  <si>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</si>
  <si>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</si>
  <si>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</si>
  <si>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</si>
  <si>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</si>
  <si>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</si>
  <si>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</si>
  <si>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</si>
  <si>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</si>
  <si>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</si>
  <si>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</si>
  <si>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</si>
  <si>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</si>
  <si>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</si>
  <si>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</si>
  <si>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</si>
  <si>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</si>
  <si>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</si>
  <si>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</si>
  <si>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</si>
  <si>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</si>
  <si>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</si>
  <si>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</si>
  <si>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</si>
  <si>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</si>
  <si>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</si>
  <si>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</si>
  <si>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</si>
  <si>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</si>
  <si>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</si>
  <si>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</si>
  <si>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</si>
  <si>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</si>
  <si>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</si>
  <si>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</si>
  <si>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</si>
  <si>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</si>
  <si>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</si>
  <si>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</si>
  <si>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</si>
  <si>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</si>
  <si>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</si>
  <si>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</si>
  <si>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</si>
  <si>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</si>
  <si>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</si>
  <si>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</si>
  <si>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</si>
  <si>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</si>
  <si>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</si>
  <si>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</si>
  <si>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</si>
  <si>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</si>
  <si>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</si>
  <si>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</si>
  <si>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</si>
  <si>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</si>
  <si>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</si>
  <si>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</si>
  <si>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</si>
  <si>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</si>
  <si>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</si>
  <si>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</si>
  <si>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</si>
  <si>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</si>
  <si>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</si>
  <si>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</si>
  <si>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</si>
  <si>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</si>
  <si>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</si>
  <si>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</si>
  <si>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</si>
  <si>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</si>
  <si>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</si>
  <si>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</si>
  <si>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</si>
  <si>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</si>
  <si>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</si>
  <si>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</si>
  <si>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</si>
  <si>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</si>
  <si>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</si>
  <si>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</si>
  <si>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</si>
  <si>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</si>
  <si>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</si>
  <si>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</si>
  <si>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</si>
  <si>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</si>
  <si>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</si>
  <si>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</si>
  <si>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</si>
  <si>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</si>
  <si>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</si>
  <si>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</si>
  <si>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</si>
  <si>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</si>
  <si>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</si>
  <si>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</si>
  <si>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</si>
  <si>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</si>
  <si>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</si>
  <si>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</si>
  <si>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</si>
  <si>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</si>
  <si>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</si>
  <si>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</si>
  <si>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</si>
  <si>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</si>
  <si>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</si>
  <si>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</si>
  <si>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</si>
  <si>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</si>
  <si>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</si>
  <si>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</si>
  <si>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</si>
  <si>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</si>
  <si>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</si>
  <si>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</si>
  <si>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</si>
  <si>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</si>
  <si>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</si>
  <si>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</si>
  <si>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</si>
  <si>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</si>
  <si>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</si>
  <si>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</si>
  <si>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</si>
  <si>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</si>
  <si>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</si>
  <si>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</si>
  <si>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</si>
  <si>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</si>
  <si>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</si>
  <si>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</si>
  <si>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</si>
  <si>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</si>
  <si>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</si>
  <si>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</si>
  <si>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</si>
  <si>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</si>
  <si>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</si>
  <si>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</si>
  <si>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</si>
  <si>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</si>
  <si>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</si>
  <si>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</si>
  <si>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</si>
  <si>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</si>
  <si>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</si>
  <si>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</si>
  <si>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</si>
  <si>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</si>
  <si>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</si>
  <si>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</si>
  <si>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</si>
  <si>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</si>
  <si>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</si>
  <si>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</si>
  <si>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</si>
  <si>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</si>
  <si>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</si>
  <si>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</si>
  <si>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</si>
  <si>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</si>
  <si>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</si>
  <si>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</si>
  <si>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</si>
  <si>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</si>
  <si>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</si>
  <si>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</si>
  <si>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</si>
  <si>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</si>
  <si>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</si>
  <si>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</si>
  <si>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</si>
  <si>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</si>
  <si>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</si>
  <si>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</si>
  <si>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</si>
  <si>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</si>
  <si>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</si>
  <si>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</si>
  <si>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</si>
  <si>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</si>
  <si>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</si>
  <si>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</si>
  <si>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</si>
  <si>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</si>
  <si>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</si>
  <si>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</si>
  <si>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</si>
  <si>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</si>
  <si>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</si>
  <si>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</si>
  <si>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</si>
  <si>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</si>
  <si>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</si>
  <si>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</si>
  <si>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</si>
  <si>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</si>
  <si>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</si>
  <si>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</si>
  <si>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</si>
  <si>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</si>
  <si>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</si>
  <si>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</si>
  <si>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</si>
  <si>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</si>
  <si>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</si>
  <si>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</si>
  <si>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</si>
  <si>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</si>
  <si>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</si>
  <si>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</si>
  <si>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</si>
  <si>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</si>
  <si>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</si>
  <si>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</si>
  <si>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</si>
  <si>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</si>
  <si>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</si>
  <si>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</si>
  <si>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</si>
  <si>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</si>
  <si>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</si>
  <si>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</si>
  <si>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</si>
  <si>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</si>
  <si>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</si>
  <si>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</si>
  <si>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</si>
  <si>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</si>
  <si>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</si>
  <si>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</si>
  <si>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</si>
  <si>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</si>
  <si>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</si>
  <si>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</si>
  <si>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</si>
  <si>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</si>
  <si>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</si>
  <si>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</si>
  <si>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</si>
  <si>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</si>
  <si>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</si>
  <si>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</si>
  <si>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</si>
  <si>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</si>
  <si>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</si>
  <si>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</si>
  <si>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</si>
  <si>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</si>
  <si>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</si>
  <si>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</si>
  <si>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</si>
  <si>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</si>
  <si>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</si>
  <si>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</si>
  <si>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</si>
  <si>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</si>
  <si>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</si>
  <si>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</si>
  <si>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</si>
  <si>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</si>
  <si>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</si>
  <si>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</si>
  <si>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</si>
  <si>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</si>
  <si>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</si>
  <si>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</si>
  <si>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</si>
  <si>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</si>
  <si>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</si>
  <si>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</si>
  <si>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</si>
  <si>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</si>
  <si>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</si>
  <si>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</si>
  <si>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</si>
  <si>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</si>
  <si>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</si>
  <si>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</si>
  <si>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</si>
  <si>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</si>
  <si>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</si>
  <si>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</si>
  <si>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</si>
  <si>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</si>
  <si>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</si>
  <si>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</si>
  <si>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</si>
  <si>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</si>
  <si>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</si>
  <si>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</si>
  <si>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</si>
  <si>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</si>
  <si>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</si>
  <si>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</si>
  <si>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</si>
  <si>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</si>
  <si>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</si>
  <si>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</si>
  <si>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</si>
  <si>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</si>
  <si>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</si>
  <si>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</si>
  <si>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</si>
  <si>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</si>
  <si>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</si>
  <si>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</si>
  <si>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</si>
  <si>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</si>
  <si>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</si>
  <si>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</si>
  <si>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</si>
  <si>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</si>
  <si>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</si>
  <si>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</si>
  <si>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</si>
  <si>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</si>
  <si>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</si>
  <si>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</si>
  <si>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</si>
  <si>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</si>
  <si>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</si>
  <si>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</si>
  <si>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</si>
  <si>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</si>
  <si>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</si>
  <si>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</si>
  <si>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</si>
  <si>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</si>
  <si>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</si>
  <si>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</si>
  <si>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</si>
  <si>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</si>
  <si>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</si>
  <si>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</si>
  <si>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</si>
  <si>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</si>
  <si>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</si>
  <si>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</si>
  <si>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</si>
  <si>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</si>
  <si>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</si>
  <si>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</si>
  <si>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</si>
  <si>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</si>
  <si>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</si>
  <si>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</si>
  <si>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</si>
  <si>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</si>
  <si>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</si>
  <si>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</si>
  <si>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</si>
  <si>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</si>
  <si>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</si>
  <si>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</si>
  <si>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</si>
  <si>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</si>
  <si>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</si>
  <si>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</si>
  <si>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</si>
  <si>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</si>
  <si>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</si>
  <si>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</si>
  <si>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</si>
  <si>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</si>
  <si>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</si>
  <si>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</si>
  <si>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</si>
  <si>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</si>
  <si>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</si>
  <si>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</si>
  <si>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</si>
  <si>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</si>
  <si>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</si>
  <si>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</si>
  <si>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</si>
  <si>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</si>
  <si>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</si>
  <si>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</si>
  <si>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</si>
  <si>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</si>
  <si>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</si>
  <si>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</si>
  <si>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</si>
  <si>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</si>
  <si>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</si>
  <si>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</si>
  <si>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</si>
  <si>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</si>
  <si>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</si>
  <si>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</si>
  <si>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</si>
  <si>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</si>
  <si>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</si>
  <si>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</si>
  <si>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</si>
  <si>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</si>
  <si>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</si>
  <si>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</si>
  <si>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</si>
  <si>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</si>
  <si>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</si>
  <si>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</si>
  <si>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</si>
  <si>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</si>
  <si>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</si>
  <si>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</si>
  <si>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</si>
  <si>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</si>
  <si>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</si>
  <si>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</si>
  <si>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</si>
  <si>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</si>
  <si>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</si>
  <si>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</si>
  <si>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</si>
  <si>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</si>
  <si>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</si>
  <si>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</si>
  <si>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</si>
  <si>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</si>
  <si>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</si>
  <si>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</si>
  <si>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</si>
  <si>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</si>
  <si>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</si>
  <si>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</si>
  <si>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</si>
  <si>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</si>
  <si>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</si>
  <si>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</si>
  <si>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</si>
  <si>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</si>
  <si>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</si>
  <si>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</si>
  <si>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</si>
  <si>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</si>
  <si>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</si>
  <si>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</si>
  <si>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</si>
  <si>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</si>
  <si>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</si>
  <si>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</si>
  <si>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</si>
  <si>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</si>
  <si>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</si>
  <si>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</si>
  <si>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</si>
  <si>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</si>
  <si>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</si>
  <si>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</si>
  <si>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</si>
  <si>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</si>
  <si>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</si>
  <si>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</si>
  <si>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</si>
  <si>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</si>
  <si>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</si>
  <si>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</si>
  <si>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</si>
  <si>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</si>
  <si>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</si>
  <si>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</si>
  <si>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</si>
  <si>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</si>
  <si>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</si>
  <si>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</si>
  <si>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</si>
  <si>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</si>
  <si>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</si>
  <si>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</si>
  <si>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</si>
  <si>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</si>
  <si>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</si>
  <si>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</si>
  <si>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</si>
  <si>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</si>
  <si>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</si>
  <si>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</si>
  <si>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</si>
  <si>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</si>
  <si>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</si>
  <si>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</si>
  <si>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</si>
  <si>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</si>
  <si>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</si>
  <si>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</si>
  <si>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</si>
  <si>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</si>
  <si>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</si>
  <si>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</si>
  <si>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</si>
  <si>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</si>
  <si>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</si>
  <si>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</si>
  <si>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</si>
  <si>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</si>
  <si>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</si>
  <si>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</si>
  <si>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</si>
  <si>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</si>
  <si>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</si>
  <si>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</si>
  <si>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</si>
  <si>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</si>
  <si>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</si>
  <si>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</si>
  <si>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</si>
  <si>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</si>
  <si>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</si>
  <si>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</si>
  <si>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</si>
  <si>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</si>
  <si>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</si>
  <si>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</si>
  <si>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</si>
  <si>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</si>
  <si>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</si>
  <si>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</si>
  <si>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</si>
  <si>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</si>
  <si>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</si>
  <si>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</si>
  <si>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</si>
  <si>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</si>
  <si>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</si>
  <si>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</si>
  <si>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</si>
  <si>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</si>
  <si>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</si>
  <si>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</si>
  <si>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</si>
  <si>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</si>
  <si>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</si>
  <si>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</si>
  <si>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</si>
  <si>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</si>
  <si>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</si>
  <si>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</si>
  <si>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</si>
  <si>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</si>
  <si>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</si>
  <si>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</si>
  <si>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</si>
  <si>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</si>
  <si>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</si>
  <si>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</si>
  <si>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</si>
  <si>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</si>
  <si>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</si>
  <si>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</si>
  <si>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</si>
  <si>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</si>
  <si>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</si>
  <si>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</si>
  <si>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</si>
  <si>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</si>
  <si>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</si>
  <si>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</si>
  <si>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</si>
  <si>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</si>
  <si>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</si>
  <si>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</si>
  <si>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</si>
  <si>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</si>
  <si>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</si>
  <si>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</si>
  <si>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</si>
  <si>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</si>
  <si>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</si>
  <si>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</si>
  <si>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</si>
  <si>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</si>
  <si>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</si>
  <si>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</si>
  <si>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</si>
  <si>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</si>
  <si>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</si>
  <si>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</si>
  <si>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</si>
  <si>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</si>
  <si>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</si>
  <si>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</si>
  <si>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</si>
  <si>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</si>
  <si>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</si>
  <si>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</si>
  <si>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</si>
  <si>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</si>
  <si>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</si>
  <si>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</si>
  <si>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</si>
  <si>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</si>
  <si>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</si>
  <si>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</si>
  <si>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</si>
  <si>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</si>
  <si>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</si>
  <si>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</si>
  <si>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</si>
  <si>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</si>
  <si>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</si>
  <si>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</si>
  <si>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</si>
  <si>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</si>
  <si>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</si>
  <si>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</si>
  <si>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</si>
  <si>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</si>
  <si>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</si>
  <si>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</si>
  <si>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</si>
  <si>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</si>
  <si>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</si>
  <si>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</si>
  <si>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</si>
  <si>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</si>
  <si>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</si>
  <si>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</si>
  <si>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</si>
  <si>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</si>
  <si>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</si>
  <si>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</si>
  <si>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</si>
  <si>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</si>
  <si>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</si>
  <si>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</si>
  <si>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</si>
  <si>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</si>
  <si>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</si>
  <si>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</si>
  <si>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</si>
  <si>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</si>
  <si>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</si>
  <si>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</si>
  <si>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</si>
  <si>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</si>
  <si>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</si>
  <si>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</si>
  <si>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</si>
  <si>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</si>
  <si>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</si>
  <si>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</si>
  <si>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</si>
  <si>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</si>
  <si>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</si>
  <si>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</si>
  <si>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</si>
  <si>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</si>
  <si>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</si>
  <si>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</si>
  <si>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</si>
  <si>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</si>
  <si>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</si>
  <si>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</si>
  <si>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</si>
  <si>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</si>
  <si>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</si>
  <si>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</si>
  <si>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</si>
  <si>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</si>
  <si>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</si>
  <si>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</si>
  <si>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</si>
  <si>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</si>
  <si>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</si>
  <si>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</si>
  <si>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</si>
  <si>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</si>
  <si>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</si>
  <si>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</si>
  <si>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</si>
  <si>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</si>
  <si>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</si>
  <si>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</si>
  <si>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</si>
  <si>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</si>
  <si>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</si>
  <si>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</si>
  <si>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</si>
  <si>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</si>
  <si>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</si>
  <si>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</si>
  <si>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</si>
  <si>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</si>
  <si>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</si>
  <si>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</si>
  <si>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</si>
  <si>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</si>
  <si>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</si>
  <si>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</si>
  <si>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</si>
  <si>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</si>
  <si>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</si>
  <si>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</si>
  <si>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</si>
  <si>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</si>
  <si>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</si>
  <si>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</si>
  <si>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</si>
  <si>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</si>
  <si>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</si>
  <si>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</si>
  <si>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</si>
  <si>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</si>
  <si>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</si>
  <si>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</si>
  <si>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</si>
  <si>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</si>
  <si>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</si>
  <si>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</si>
  <si>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</si>
  <si>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</si>
  <si>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</si>
  <si>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</si>
  <si>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</si>
  <si>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</si>
  <si>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</si>
  <si>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</si>
  <si>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</si>
  <si>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</si>
  <si>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</si>
  <si>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</si>
  <si>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</si>
  <si>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</si>
  <si>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</si>
  <si>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</si>
  <si>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</si>
  <si>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</si>
  <si>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</si>
  <si>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</si>
  <si>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</si>
  <si>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</si>
  <si>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</si>
  <si>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</si>
  <si>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</si>
  <si>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</si>
  <si>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</si>
  <si>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</si>
  <si>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</si>
  <si>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</si>
  <si>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</si>
  <si>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</si>
  <si>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</si>
  <si>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</si>
  <si>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</si>
  <si>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</si>
  <si>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</si>
  <si>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</si>
  <si>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</si>
  <si>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</si>
  <si>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</si>
  <si>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</si>
  <si>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</si>
  <si>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</si>
  <si>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</si>
  <si>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</si>
  <si>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</si>
  <si>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</si>
  <si>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</si>
  <si>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</si>
  <si>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</si>
  <si>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</si>
  <si>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</si>
  <si>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</si>
  <si>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</si>
  <si>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</si>
  <si>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</si>
  <si>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</si>
  <si>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</si>
  <si>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</si>
  <si>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</si>
  <si>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</si>
  <si>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</si>
  <si>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</si>
  <si>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</si>
  <si>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</si>
  <si>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</si>
  <si>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</si>
  <si>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</si>
  <si>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</si>
  <si>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</si>
  <si>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</si>
  <si>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</si>
  <si>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</si>
  <si>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</si>
  <si>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</si>
  <si>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</si>
  <si>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</si>
  <si>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</si>
  <si>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</si>
  <si>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</si>
  <si>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</si>
  <si>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</si>
  <si>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</si>
  <si>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</si>
  <si>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</si>
  <si>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</si>
  <si>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</si>
  <si>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</si>
  <si>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</si>
  <si>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</si>
  <si>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</si>
  <si>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</si>
  <si>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</si>
  <si>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</si>
  <si>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</si>
  <si>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</si>
  <si>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</si>
  <si>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</si>
  <si>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</si>
  <si>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</si>
  <si>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</si>
  <si>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</si>
  <si>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</si>
  <si>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</si>
  <si>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</si>
  <si>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</si>
  <si>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</si>
  <si>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</si>
  <si>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</si>
  <si>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</si>
  <si>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</si>
  <si>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</si>
  <si>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</si>
  <si>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</si>
  <si>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</si>
  <si>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</si>
  <si>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</si>
  <si>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</si>
  <si>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</si>
  <si>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</si>
  <si>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</si>
  <si>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</si>
  <si>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</si>
  <si>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</si>
  <si>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</si>
  <si>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</si>
  <si>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</si>
  <si>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</si>
  <si>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</si>
  <si>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</si>
  <si>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</si>
  <si>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</si>
  <si>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</si>
  <si>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</si>
  <si>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</si>
  <si>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</si>
  <si>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</si>
  <si>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</si>
  <si>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</si>
  <si>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</si>
  <si>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</si>
  <si>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</si>
  <si>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</si>
  <si>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</si>
  <si>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</si>
  <si>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</si>
  <si>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</si>
  <si>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</si>
  <si>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</si>
  <si>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</si>
  <si>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</si>
  <si>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</si>
  <si>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</si>
  <si>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</si>
  <si>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</si>
  <si>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</si>
  <si>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</si>
  <si>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</si>
  <si>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</si>
  <si>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</si>
  <si>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</si>
  <si>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</si>
  <si>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</si>
  <si>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</si>
  <si>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</si>
  <si>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</si>
  <si>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</si>
  <si>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</si>
  <si>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</si>
  <si>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</si>
  <si>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</si>
  <si>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</si>
  <si>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</si>
  <si>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</si>
  <si>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</si>
  <si>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</si>
  <si>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</si>
  <si>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</si>
  <si>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</si>
  <si>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</si>
  <si>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</si>
  <si>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</si>
  <si>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</si>
  <si>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</si>
  <si>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</si>
  <si>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</si>
  <si>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</si>
  <si>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</si>
  <si>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</si>
  <si>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</si>
  <si>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</si>
  <si>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</si>
  <si>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</si>
  <si>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</si>
  <si>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</si>
  <si>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</si>
  <si>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</si>
  <si>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</si>
  <si>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</si>
  <si>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</si>
  <si>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</si>
  <si>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</si>
  <si>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</si>
  <si>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</si>
  <si>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</si>
  <si>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</si>
  <si>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</si>
  <si>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</si>
  <si>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</si>
  <si>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</si>
  <si>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</si>
  <si>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</si>
  <si>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</si>
  <si>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</si>
  <si>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</si>
  <si>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</si>
  <si>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</si>
  <si>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</si>
  <si>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</si>
  <si>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</si>
  <si>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</si>
  <si>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</si>
  <si>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</si>
  <si>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</si>
  <si>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</si>
  <si>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</si>
  <si>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</si>
  <si>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</si>
  <si>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</si>
  <si>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</si>
  <si>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</si>
  <si>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</si>
  <si>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</si>
  <si>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</si>
  <si>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</si>
  <si>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</si>
  <si>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</si>
  <si>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</si>
  <si>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</si>
  <si>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</si>
  <si>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</si>
  <si>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</si>
  <si>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</si>
  <si>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</si>
  <si>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</si>
  <si>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</si>
  <si>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</si>
  <si>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</si>
  <si>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</si>
  <si>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</si>
  <si>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</si>
  <si>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</si>
  <si>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</si>
  <si>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</si>
  <si>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</si>
  <si>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</si>
  <si>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</si>
  <si>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</si>
  <si>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</si>
  <si>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</si>
  <si>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</si>
  <si>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</si>
  <si>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</si>
  <si>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</si>
  <si>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</si>
  <si>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</si>
  <si>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</si>
  <si>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</si>
  <si>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</si>
  <si>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</si>
  <si>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</si>
  <si>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</si>
  <si>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</si>
  <si>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</si>
  <si>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</si>
  <si>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</si>
  <si>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</si>
  <si>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</si>
  <si>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</si>
  <si>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</si>
  <si>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</si>
  <si>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</si>
  <si>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</si>
  <si>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</si>
  <si>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</si>
  <si>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</si>
  <si>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</si>
  <si>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</si>
  <si>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</si>
  <si>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</si>
  <si>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</si>
  <si>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</si>
  <si>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</si>
  <si>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</si>
  <si>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</si>
  <si>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</si>
  <si>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</si>
  <si>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</si>
  <si>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</si>
  <si>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</si>
  <si>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</si>
  <si>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</si>
  <si>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</si>
  <si>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</si>
  <si>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</si>
  <si>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</si>
  <si>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</si>
  <si>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</si>
  <si>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</si>
  <si>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</si>
  <si>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</si>
  <si>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</si>
  <si>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</si>
  <si>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</si>
  <si>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</si>
  <si>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</si>
  <si>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</si>
  <si>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</si>
  <si>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</si>
  <si>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</si>
  <si>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</si>
  <si>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</si>
  <si>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</si>
  <si>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</si>
  <si>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</si>
  <si>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</si>
  <si>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</si>
  <si>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</si>
  <si>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</si>
  <si>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</si>
  <si>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</si>
  <si>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</si>
  <si>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</si>
  <si>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</si>
  <si>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</si>
  <si>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</si>
  <si>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</si>
  <si>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</si>
  <si>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</si>
  <si>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</si>
  <si>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</si>
  <si>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</si>
  <si>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</si>
  <si>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</si>
  <si>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</si>
  <si>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</si>
  <si>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</si>
  <si>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</si>
  <si>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</si>
  <si>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</si>
  <si>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</si>
  <si>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</si>
  <si>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</si>
  <si>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</si>
  <si>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</si>
  <si>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</si>
  <si>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</si>
  <si>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</si>
  <si>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</si>
  <si>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</si>
  <si>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</si>
  <si>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</si>
  <si>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</si>
  <si>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</si>
  <si>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</si>
  <si>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</si>
  <si>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</si>
  <si>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</si>
  <si>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</si>
  <si>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</si>
  <si>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</si>
  <si>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</si>
  <si>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</si>
  <si>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</si>
  <si>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</si>
  <si>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</si>
  <si>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</si>
  <si>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</si>
  <si>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</si>
  <si>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</si>
  <si>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</si>
  <si>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</si>
  <si>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</si>
  <si>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</si>
  <si>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</si>
  <si>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</si>
  <si>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</si>
  <si>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</si>
  <si>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</si>
  <si>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</si>
  <si>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</si>
  <si>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</si>
  <si>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</si>
  <si>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</si>
  <si>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</si>
  <si>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</si>
  <si>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</si>
  <si>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</si>
  <si>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</si>
  <si>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</si>
  <si>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</si>
  <si>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</si>
  <si>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</si>
  <si>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</si>
  <si>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</si>
  <si>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</si>
  <si>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</si>
  <si>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</si>
  <si>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</si>
  <si>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</si>
  <si>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</si>
  <si>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</si>
  <si>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</si>
  <si>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</si>
  <si>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</si>
  <si>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</si>
  <si>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</si>
  <si>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</si>
  <si>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</si>
  <si>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</si>
  <si>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</si>
  <si>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</si>
  <si>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</si>
  <si>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</si>
  <si>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</si>
  <si>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</si>
  <si>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</si>
  <si>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</si>
  <si>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</si>
  <si>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</si>
  <si>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</si>
  <si>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</si>
  <si>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</si>
  <si>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</si>
  <si>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</si>
  <si>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</si>
  <si>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</si>
  <si>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</si>
  <si>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</si>
  <si>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</si>
  <si>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</si>
  <si>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</si>
  <si>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</si>
  <si>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</si>
  <si>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</si>
  <si>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</si>
  <si>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</si>
  <si>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</si>
  <si>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</si>
  <si>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</si>
  <si>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</si>
  <si>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</si>
  <si>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</si>
  <si>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</si>
  <si>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</si>
  <si>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</si>
  <si>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</si>
  <si>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</si>
  <si>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</si>
  <si>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</si>
  <si>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</si>
  <si>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</si>
  <si>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</si>
  <si>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</si>
  <si>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</si>
  <si>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</si>
  <si>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</si>
  <si>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</si>
  <si>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</si>
  <si>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</si>
  <si>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</si>
  <si>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</si>
  <si>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</si>
  <si>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</si>
  <si>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</si>
  <si>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</si>
  <si>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</si>
  <si>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</si>
  <si>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</si>
  <si>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</si>
  <si>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</si>
  <si>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</si>
  <si>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</si>
  <si>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</si>
  <si>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</si>
  <si>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</si>
  <si>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</si>
  <si>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</si>
  <si>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</si>
  <si>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</si>
  <si>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</si>
  <si>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</si>
  <si>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</si>
  <si>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</si>
  <si>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</si>
  <si>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</si>
  <si>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</si>
  <si>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</si>
  <si>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</si>
  <si>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</si>
  <si>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</si>
  <si>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</si>
  <si>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</si>
  <si>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</si>
  <si>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</si>
  <si>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</si>
  <si>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</si>
  <si>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</si>
  <si>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</si>
  <si>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</si>
  <si>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</si>
  <si>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</si>
  <si>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</si>
  <si>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</si>
  <si>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</si>
  <si>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</si>
  <si>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</si>
  <si>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</si>
  <si>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</si>
  <si>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</si>
  <si>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</si>
  <si>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</si>
  <si>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</si>
  <si>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</si>
  <si>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</si>
  <si>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</si>
  <si>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</si>
  <si>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</si>
  <si>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</si>
  <si>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</si>
  <si>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</si>
  <si>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</si>
  <si>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</si>
  <si>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</si>
  <si>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</si>
  <si>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</si>
  <si>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</si>
  <si>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</si>
  <si>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</si>
  <si>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</si>
  <si>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</si>
  <si>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</si>
  <si>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</si>
  <si>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</si>
  <si>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</si>
  <si>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</si>
  <si>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</si>
  <si>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</si>
  <si>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</si>
  <si>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</si>
  <si>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</si>
  <si>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</si>
  <si>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</si>
  <si>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</si>
  <si>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</si>
  <si>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</si>
  <si>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</si>
  <si>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</si>
  <si>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</si>
  <si>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</si>
  <si>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</si>
  <si>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</si>
  <si>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</si>
  <si>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</si>
  <si>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</si>
  <si>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</si>
  <si>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</si>
  <si>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</si>
  <si>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</si>
  <si>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</si>
  <si>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</si>
  <si>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</si>
  <si>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</si>
  <si>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</si>
  <si>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</si>
  <si>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</si>
  <si>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</si>
  <si>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</si>
  <si>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</si>
  <si>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</si>
  <si>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</si>
  <si>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</si>
  <si>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</si>
  <si>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</si>
  <si>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</si>
  <si>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</si>
  <si>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</si>
  <si>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</si>
  <si>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</si>
  <si>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</si>
  <si>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</si>
  <si>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</si>
  <si>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</si>
  <si>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</si>
  <si>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</si>
  <si>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</si>
  <si>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</si>
  <si>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</si>
  <si>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</si>
  <si>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</si>
  <si>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</si>
  <si>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</si>
  <si>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</si>
  <si>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</si>
  <si>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</si>
  <si>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</si>
  <si>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</si>
  <si>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</si>
  <si>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</si>
  <si>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</si>
  <si>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</si>
  <si>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</si>
  <si>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</si>
  <si>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</si>
  <si>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</si>
  <si>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</si>
  <si>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</si>
  <si>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</si>
  <si>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</si>
  <si>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</si>
  <si>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</si>
  <si>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</si>
  <si>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</si>
  <si>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</si>
  <si>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</si>
  <si>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</si>
  <si>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</si>
  <si>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</si>
  <si>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</si>
  <si>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</si>
  <si>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</si>
  <si>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</si>
  <si>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</si>
  <si>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</si>
  <si>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</si>
  <si>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</si>
  <si>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</si>
  <si>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</si>
  <si>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</si>
  <si>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</si>
  <si>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</si>
  <si>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</si>
  <si>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</si>
  <si>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</si>
  <si>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</si>
  <si>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</si>
  <si>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</si>
  <si>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</si>
  <si>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</si>
  <si>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</si>
  <si>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</si>
  <si>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</si>
  <si>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</si>
  <si>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</si>
  <si>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</si>
  <si>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</si>
  <si>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</si>
  <si>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</si>
  <si>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</si>
  <si>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</si>
  <si>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</si>
  <si>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</si>
  <si>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</si>
  <si>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</si>
  <si>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</si>
  <si>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</si>
  <si>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</si>
  <si>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</si>
  <si>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</si>
  <si>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</si>
  <si>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</si>
  <si>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</si>
  <si>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</si>
  <si>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</si>
  <si>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</si>
  <si>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</si>
  <si>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</si>
  <si>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</si>
  <si>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</si>
  <si>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</si>
  <si>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</si>
  <si>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</si>
  <si>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</si>
  <si>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</si>
  <si>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</si>
  <si>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</si>
  <si>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</si>
  <si>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</si>
  <si>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</si>
  <si>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</si>
  <si>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</si>
  <si>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</si>
  <si>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</si>
  <si>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</si>
  <si>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</si>
  <si>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</si>
  <si>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</si>
  <si>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</si>
  <si>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</si>
  <si>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</si>
  <si>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</si>
  <si>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</si>
  <si>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</si>
  <si>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</si>
  <si>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</si>
  <si>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</si>
  <si>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</si>
  <si>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</si>
  <si>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</si>
  <si>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</si>
  <si>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</si>
  <si>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</si>
  <si>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</si>
  <si>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</si>
  <si>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</si>
  <si>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</si>
  <si>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</si>
  <si>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</si>
  <si>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</si>
  <si>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</si>
  <si>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</si>
  <si>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</si>
  <si>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</si>
  <si>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</si>
  <si>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</si>
  <si>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</si>
  <si>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</si>
  <si>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</si>
  <si>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</si>
  <si>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</si>
  <si>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</si>
  <si>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</si>
  <si>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</si>
  <si>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</si>
  <si>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</si>
  <si>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</si>
  <si>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</si>
  <si>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</si>
  <si>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</si>
  <si>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</si>
  <si>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</si>
  <si>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</si>
  <si>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</si>
  <si>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</si>
  <si>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</si>
  <si>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</si>
  <si>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</si>
  <si>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</si>
  <si>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</si>
  <si>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</si>
  <si>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</si>
  <si>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</si>
  <si>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</si>
  <si>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</si>
  <si>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</si>
  <si>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</si>
  <si>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</si>
  <si>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</si>
  <si>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</si>
  <si>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</si>
  <si>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</si>
  <si>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</si>
  <si>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</si>
  <si>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</si>
  <si>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</si>
  <si>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</si>
  <si>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</si>
  <si>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</si>
  <si>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</si>
  <si>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</si>
  <si>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</si>
  <si>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</si>
  <si>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</si>
  <si>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</si>
  <si>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</si>
  <si>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</si>
  <si>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</si>
  <si>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</si>
  <si>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</si>
  <si>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</si>
  <si>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</si>
  <si>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</si>
  <si>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</si>
  <si>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</si>
  <si>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</si>
  <si>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</si>
  <si>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</si>
  <si>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</si>
  <si>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</si>
  <si>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</si>
  <si>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</si>
  <si>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</si>
  <si>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</si>
  <si>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</si>
  <si>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</si>
  <si>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</si>
  <si>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</si>
  <si>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</si>
  <si>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</si>
  <si>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</si>
  <si>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</si>
  <si>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</si>
  <si>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</si>
  <si>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</si>
  <si>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</si>
  <si>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</si>
  <si>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</si>
  <si>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</si>
  <si>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</si>
  <si>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</si>
  <si>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</si>
  <si>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</si>
  <si>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</si>
  <si>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</si>
  <si>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</si>
  <si>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</si>
  <si>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</si>
  <si>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</si>
  <si>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</si>
  <si>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</si>
  <si>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</si>
  <si>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</si>
  <si>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</si>
  <si>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</si>
  <si>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</si>
  <si>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</si>
  <si>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</si>
  <si>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</si>
  <si>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</si>
  <si>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</si>
  <si>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</si>
  <si>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</si>
  <si>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</si>
  <si>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</si>
  <si>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</si>
  <si>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</si>
  <si>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</si>
  <si>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</si>
  <si>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</si>
  <si>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</si>
  <si>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</si>
  <si>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</si>
  <si>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</si>
  <si>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</si>
  <si>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</si>
  <si>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</si>
  <si>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</si>
  <si>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</si>
  <si>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</si>
  <si>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</si>
  <si>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</si>
  <si>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</si>
  <si>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</si>
  <si>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</si>
  <si>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</si>
  <si>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</si>
  <si>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</si>
  <si>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</si>
  <si>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</si>
  <si>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</si>
  <si>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</si>
  <si>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</si>
  <si>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</si>
  <si>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</si>
  <si>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</si>
  <si>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</si>
  <si>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</si>
  <si>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</si>
  <si>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</si>
  <si>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</si>
  <si>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</si>
  <si>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</si>
  <si>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</si>
  <si>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</si>
  <si>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</si>
  <si>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</si>
  <si>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</si>
  <si>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</si>
  <si>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</si>
  <si>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</si>
  <si>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</si>
  <si>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</si>
  <si>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</si>
  <si>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</si>
  <si>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</si>
  <si>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</si>
  <si>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</si>
  <si>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</si>
  <si>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</si>
  <si>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</si>
  <si>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</si>
  <si>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</si>
  <si>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</si>
  <si>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</si>
  <si>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</si>
  <si>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</si>
  <si>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</si>
  <si>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</si>
  <si>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</si>
  <si>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</si>
  <si>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</si>
  <si>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</si>
  <si>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</si>
  <si>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</si>
  <si>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</si>
  <si>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</si>
  <si>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</si>
  <si>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</si>
  <si>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</si>
  <si>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</si>
  <si>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</si>
  <si>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</si>
  <si>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</si>
  <si>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</si>
  <si>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</si>
  <si>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</si>
  <si>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</si>
  <si>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</si>
  <si>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</si>
  <si>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</si>
  <si>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</si>
  <si>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</si>
  <si>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</si>
  <si>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</si>
  <si>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</si>
  <si>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</si>
  <si>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</si>
  <si>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</si>
  <si>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</si>
  <si>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</si>
  <si>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</si>
  <si>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</si>
  <si>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</si>
  <si>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</si>
  <si>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</si>
  <si>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</si>
  <si>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</si>
  <si>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</si>
  <si>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</si>
  <si>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</si>
  <si>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</si>
  <si>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</si>
  <si>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</si>
  <si>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</si>
  <si>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</si>
  <si>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</si>
  <si>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</si>
  <si>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</si>
  <si>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</si>
  <si>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</si>
  <si>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</si>
  <si>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</si>
  <si>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</si>
  <si>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</si>
  <si>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</si>
  <si>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</si>
  <si>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</si>
  <si>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</si>
  <si>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</si>
  <si>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</si>
  <si>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</si>
  <si>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</si>
  <si>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</si>
  <si>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</si>
  <si>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</si>
  <si>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</si>
  <si>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</si>
  <si>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</si>
  <si>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</si>
  <si>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</si>
  <si>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</si>
  <si>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</si>
  <si>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</si>
  <si>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</si>
  <si>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</si>
  <si>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</si>
  <si>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</si>
  <si>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</si>
  <si>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</si>
  <si>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</si>
  <si>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</si>
  <si>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</si>
  <si>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</si>
  <si>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</si>
  <si>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</si>
  <si>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</si>
  <si>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</si>
  <si>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</si>
  <si>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</si>
  <si>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</si>
  <si>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</si>
  <si>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</si>
  <si>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</si>
  <si>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</si>
  <si>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</si>
  <si>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</si>
  <si>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</si>
  <si>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</si>
  <si>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</si>
  <si>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</si>
  <si>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</si>
  <si>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</si>
  <si>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</si>
  <si>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</si>
  <si>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</si>
  <si>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</si>
  <si>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</si>
  <si>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</si>
  <si>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</si>
  <si>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</si>
  <si>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</si>
  <si>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</si>
  <si>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</si>
  <si>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</si>
  <si>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</si>
  <si>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</si>
  <si>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</si>
  <si>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</si>
  <si>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</si>
  <si>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</si>
  <si>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</si>
  <si>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</si>
  <si>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</si>
  <si>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</si>
  <si>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</si>
  <si>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</si>
  <si>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</si>
  <si>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</si>
  <si>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</si>
  <si>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</si>
  <si>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</si>
  <si>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</si>
  <si>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</si>
  <si>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</si>
  <si>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</si>
  <si>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</si>
  <si>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</si>
  <si>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</si>
  <si>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</si>
  <si>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</si>
  <si>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</si>
  <si>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</si>
  <si>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</si>
  <si>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</si>
  <si>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</si>
  <si>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</si>
  <si>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</si>
  <si>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</si>
  <si>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</si>
  <si>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</si>
  <si>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</si>
  <si>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</si>
  <si>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</si>
  <si>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</si>
  <si>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</si>
  <si>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</si>
  <si>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</si>
  <si>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</si>
  <si>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</si>
  <si>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</si>
  <si>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</si>
  <si>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</si>
  <si>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</si>
  <si>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</si>
  <si>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</si>
  <si>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</si>
  <si>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</si>
  <si>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</si>
  <si>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</si>
  <si>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</si>
  <si>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</si>
  <si>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</si>
  <si>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</si>
  <si>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</si>
  <si>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</si>
  <si>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</si>
  <si>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</si>
  <si>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</si>
  <si>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</si>
  <si>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</si>
  <si>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</si>
  <si>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</si>
  <si>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</si>
  <si>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</si>
  <si>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</si>
  <si>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</si>
  <si>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</si>
  <si>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</si>
  <si>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</si>
  <si>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</si>
  <si>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</si>
  <si>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</si>
  <si>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</si>
  <si>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</si>
  <si>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</si>
  <si>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</si>
  <si>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</si>
  <si>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</si>
  <si>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</si>
  <si>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</si>
  <si>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</si>
  <si>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</si>
  <si>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</si>
  <si>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</si>
  <si>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</si>
  <si>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</si>
  <si>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</si>
  <si>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</si>
  <si>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</si>
  <si>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</si>
  <si>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</si>
  <si>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</si>
  <si>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</si>
  <si>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</si>
  <si>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</si>
  <si>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</si>
  <si>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</si>
  <si>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</si>
  <si>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</si>
  <si>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</si>
  <si>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</si>
  <si>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</si>
  <si>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</si>
  <si>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</si>
  <si>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</si>
  <si>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</si>
  <si>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</si>
  <si>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</si>
  <si>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</si>
  <si>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</si>
  <si>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</si>
  <si>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</si>
  <si>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</si>
  <si>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</si>
  <si>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</si>
  <si>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</si>
  <si>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</si>
  <si>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</si>
  <si>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</si>
  <si>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</si>
  <si>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</si>
  <si>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</si>
  <si>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</si>
  <si>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</si>
  <si>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</si>
  <si>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</si>
  <si>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</si>
  <si>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</si>
  <si>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</si>
  <si>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</si>
  <si>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</si>
  <si>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</si>
  <si>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</si>
  <si>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</si>
  <si>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</si>
  <si>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</si>
  <si>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</si>
  <si>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</si>
  <si>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</si>
  <si>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</si>
  <si>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</si>
  <si>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</si>
  <si>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</si>
  <si>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</si>
  <si>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</si>
  <si>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</si>
  <si>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</si>
  <si>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</si>
  <si>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</si>
  <si>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</si>
  <si>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</si>
  <si>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</si>
  <si>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</si>
  <si>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</si>
  <si>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</si>
  <si>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</si>
  <si>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</si>
  <si>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</si>
  <si>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</si>
  <si>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</si>
  <si>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</si>
  <si>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</si>
  <si>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</si>
  <si>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</si>
  <si>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</si>
  <si>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</si>
  <si>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</si>
  <si>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</si>
  <si>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</si>
  <si>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</si>
  <si>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</si>
  <si>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</si>
  <si>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</si>
  <si>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</si>
  <si>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</si>
  <si>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</si>
  <si>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</si>
  <si>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</si>
  <si>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</si>
  <si>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</si>
  <si>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</si>
  <si>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</si>
  <si>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</si>
  <si>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</si>
  <si>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</si>
  <si>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</si>
  <si>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</si>
  <si>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</si>
  <si>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</si>
  <si>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</si>
  <si>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</si>
  <si>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</si>
  <si>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</si>
  <si>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</si>
  <si>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</si>
  <si>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</si>
  <si>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</si>
  <si>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</si>
  <si>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</si>
  <si>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</si>
  <si>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</si>
  <si>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</si>
  <si>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</si>
  <si>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</si>
  <si>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</si>
  <si>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</si>
  <si>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</si>
  <si>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</si>
  <si>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</si>
  <si>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</si>
  <si>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</si>
  <si>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</si>
  <si>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</si>
  <si>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</si>
  <si>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</si>
  <si>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</si>
  <si>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</si>
  <si>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</si>
  <si>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</si>
  <si>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</si>
  <si>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</si>
  <si>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</si>
  <si>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</si>
  <si>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</si>
  <si>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</si>
  <si>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</si>
  <si>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</si>
  <si>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</si>
  <si>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</si>
  <si>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</si>
  <si>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</si>
  <si>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</si>
  <si>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</si>
  <si>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</si>
  <si>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</si>
  <si>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</si>
  <si>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</si>
  <si>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</si>
  <si>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</si>
  <si>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</si>
  <si>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</si>
  <si>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</si>
  <si>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</si>
  <si>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</si>
  <si>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</si>
  <si>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</si>
  <si>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</si>
  <si>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</si>
  <si>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</si>
  <si>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</si>
  <si>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</si>
  <si>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</si>
  <si>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</si>
  <si>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</si>
  <si>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</si>
  <si>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</si>
  <si>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</si>
  <si>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</si>
  <si>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</si>
  <si>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</si>
  <si>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</si>
  <si>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</si>
  <si>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</si>
  <si>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</si>
  <si>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</si>
  <si>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</si>
  <si>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</si>
  <si>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</si>
  <si>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</si>
  <si>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</si>
  <si>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</si>
  <si>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</si>
  <si>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</si>
  <si>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</si>
  <si>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</si>
  <si>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</si>
  <si>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</si>
  <si>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</si>
  <si>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</si>
  <si>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</si>
  <si>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</si>
  <si>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</si>
  <si>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</si>
  <si>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</si>
  <si>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</si>
  <si>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</si>
  <si>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</si>
  <si>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</si>
  <si>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</si>
  <si>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</si>
  <si>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</si>
  <si>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</si>
  <si>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</si>
  <si>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</si>
  <si>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</si>
  <si>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</si>
  <si>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</si>
  <si>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</si>
  <si>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</si>
  <si>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</si>
  <si>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</si>
  <si>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</si>
  <si>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</si>
  <si>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</si>
  <si>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</si>
  <si>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</si>
  <si>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</si>
  <si>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</si>
  <si>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</si>
  <si>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</si>
  <si>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</si>
  <si>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</si>
  <si>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</si>
  <si>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</si>
  <si>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</si>
  <si>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</si>
  <si>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</si>
  <si>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</si>
  <si>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</si>
  <si>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</si>
  <si>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</si>
  <si>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</si>
  <si>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</si>
  <si>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</si>
  <si>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</si>
  <si>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</si>
  <si>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</si>
  <si>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</si>
  <si>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</si>
  <si>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</si>
  <si>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</si>
  <si>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</si>
  <si>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</si>
  <si>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</si>
  <si>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</si>
  <si>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</si>
  <si>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</si>
  <si>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</si>
  <si>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</si>
  <si>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</si>
  <si>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</si>
  <si>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</si>
  <si>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</si>
  <si>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</si>
  <si>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</si>
  <si>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</si>
  <si>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</si>
  <si>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</si>
  <si>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</si>
  <si>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</si>
  <si>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</si>
  <si>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</si>
  <si>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</si>
  <si>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</si>
  <si>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</si>
  <si>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</si>
  <si>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</si>
  <si>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</si>
  <si>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</si>
  <si>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</si>
  <si>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</si>
  <si>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</si>
  <si>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</si>
  <si>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</si>
  <si>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</si>
  <si>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</si>
  <si>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</si>
  <si>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</si>
  <si>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</si>
  <si>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</si>
  <si>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</si>
  <si>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</si>
  <si>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</si>
  <si>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</si>
  <si>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</si>
  <si>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</si>
  <si>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</si>
  <si>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</si>
  <si>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</si>
  <si>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</si>
  <si>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</si>
  <si>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</si>
  <si>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</si>
  <si>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</si>
  <si>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</si>
  <si>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</si>
  <si>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</si>
  <si>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</si>
  <si>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</si>
  <si>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</si>
  <si>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</si>
  <si>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</si>
  <si>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</si>
  <si>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</si>
  <si>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</si>
  <si>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</si>
  <si>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</si>
  <si>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</si>
  <si>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</si>
  <si>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</si>
  <si>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</si>
  <si>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</si>
  <si>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</si>
  <si>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</si>
  <si>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</si>
  <si>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</si>
  <si>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</si>
  <si>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</si>
  <si>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</si>
  <si>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</si>
  <si>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</si>
  <si>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</si>
  <si>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</si>
  <si>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</si>
  <si>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</si>
  <si>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</si>
  <si>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</si>
  <si>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</si>
  <si>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</si>
  <si>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</si>
  <si>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</si>
  <si>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</si>
  <si>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</si>
  <si>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</si>
  <si>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</si>
  <si>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</si>
  <si>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</si>
  <si>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</si>
  <si>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</si>
  <si>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</si>
  <si>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</si>
  <si>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</si>
  <si>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</si>
  <si>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</si>
  <si>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</si>
  <si>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</si>
  <si>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</si>
  <si>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</si>
  <si>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</si>
  <si>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</si>
  <si>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</si>
  <si>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</si>
  <si>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</si>
  <si>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</si>
  <si>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</si>
  <si>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</si>
  <si>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</si>
  <si>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</si>
  <si>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</si>
  <si>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</si>
  <si>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</si>
  <si>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</si>
  <si>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</si>
  <si>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</si>
  <si>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</si>
  <si>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</si>
  <si>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</si>
  <si>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</si>
  <si>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</si>
  <si>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</si>
  <si>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</si>
  <si>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</si>
  <si>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</si>
  <si>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</si>
  <si>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</si>
  <si>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</si>
  <si>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</si>
  <si>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</si>
  <si>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</si>
  <si>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</si>
  <si>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</si>
  <si>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</si>
  <si>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</si>
  <si>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</si>
  <si>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</si>
  <si>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</si>
  <si>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</si>
  <si>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</si>
  <si>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</si>
  <si>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</si>
  <si>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</si>
  <si>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</si>
  <si>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</si>
  <si>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</si>
  <si>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</si>
  <si>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</si>
  <si>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</si>
  <si>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</si>
  <si>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</si>
  <si>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</si>
  <si>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</si>
  <si>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</si>
  <si>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</si>
  <si>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</si>
  <si>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</si>
  <si>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</si>
  <si>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</si>
  <si>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</si>
  <si>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</si>
  <si>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</si>
  <si>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</si>
  <si>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</si>
  <si>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</si>
  <si>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</si>
  <si>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</si>
  <si>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</si>
  <si>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</si>
  <si>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</si>
  <si>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</si>
  <si>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</si>
  <si>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</si>
  <si>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</si>
  <si>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</si>
  <si>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</si>
  <si>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</si>
  <si>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</si>
  <si>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</si>
  <si>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</si>
  <si>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</si>
  <si>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</si>
  <si>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</si>
  <si>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</si>
  <si>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</si>
  <si>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</si>
  <si>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</si>
  <si>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</si>
  <si>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</si>
  <si>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</si>
  <si>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</si>
  <si>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</si>
  <si>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</si>
  <si>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</si>
  <si>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</si>
  <si>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</si>
  <si>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</si>
  <si>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</si>
  <si>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</si>
  <si>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</si>
  <si>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</si>
  <si>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</si>
  <si>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</si>
  <si>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</si>
  <si>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</si>
  <si>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</si>
  <si>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</si>
  <si>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</si>
  <si>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</si>
  <si>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</si>
  <si>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</si>
  <si>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</si>
  <si>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</si>
  <si>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</si>
  <si>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</si>
  <si>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</si>
  <si>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</si>
  <si>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</si>
  <si>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</si>
  <si>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</si>
  <si>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</si>
  <si>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</si>
  <si>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</si>
  <si>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</si>
  <si>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</si>
  <si>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</si>
  <si>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</si>
  <si>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</si>
  <si>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</si>
  <si>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</si>
  <si>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</si>
  <si>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</si>
  <si>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</si>
  <si>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</si>
  <si>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</si>
  <si>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</si>
  <si>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</si>
  <si>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</si>
  <si>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</si>
  <si>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</si>
  <si>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</si>
  <si>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</si>
  <si>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</si>
  <si>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</si>
  <si>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</si>
  <si>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</si>
  <si>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</si>
  <si>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</si>
  <si>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</si>
  <si>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</si>
  <si>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</si>
  <si>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</si>
  <si>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</si>
  <si>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</si>
  <si>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</si>
  <si>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</si>
  <si>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</si>
  <si>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</si>
  <si>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</si>
  <si>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</si>
  <si>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</si>
  <si>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</si>
  <si>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</si>
  <si>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</si>
  <si>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</si>
  <si>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</si>
  <si>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</si>
  <si>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</si>
  <si>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</si>
  <si>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</si>
  <si>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</si>
  <si>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</si>
  <si>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</si>
  <si>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</si>
  <si>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</si>
  <si>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</si>
  <si>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</si>
  <si>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</si>
  <si>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</si>
  <si>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</si>
  <si>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</si>
  <si>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</si>
  <si>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</si>
  <si>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</si>
  <si>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</si>
  <si>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</si>
  <si>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</si>
  <si>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</si>
  <si>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</si>
  <si>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</si>
  <si>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</si>
  <si>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</si>
  <si>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</si>
  <si>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</si>
  <si>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</si>
  <si>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</si>
  <si>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</si>
  <si>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</si>
  <si>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</si>
  <si>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</si>
  <si>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</si>
  <si>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</si>
  <si>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</si>
  <si>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</si>
  <si>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</si>
  <si>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</si>
  <si>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</si>
  <si>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</si>
  <si>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</si>
  <si>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</si>
  <si>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</si>
  <si>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</si>
  <si>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</si>
  <si>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</si>
  <si>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</si>
  <si>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</si>
  <si>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</si>
  <si>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</si>
  <si>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</si>
  <si>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</si>
  <si>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</si>
  <si>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</si>
  <si>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</si>
  <si>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</si>
  <si>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</si>
  <si>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</si>
  <si>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</si>
  <si>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</si>
  <si>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</si>
  <si>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</si>
  <si>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</si>
  <si>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</si>
  <si>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</si>
  <si>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</si>
  <si>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</si>
  <si>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</si>
  <si>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</si>
  <si>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</si>
  <si>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</si>
  <si>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</si>
  <si>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</si>
  <si>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</si>
  <si>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</si>
  <si>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</si>
  <si>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</si>
  <si>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</si>
  <si>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</si>
  <si>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</si>
  <si>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</si>
  <si>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</si>
  <si>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</si>
  <si>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</si>
  <si>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</si>
  <si>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</si>
  <si>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</si>
  <si>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</si>
  <si>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</si>
  <si>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</si>
  <si>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</si>
  <si>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</si>
  <si>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</si>
  <si>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</si>
  <si>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</si>
  <si>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</si>
  <si>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</si>
  <si>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</si>
  <si>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</si>
  <si>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</si>
  <si>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</si>
  <si>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</si>
  <si>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</si>
  <si>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</si>
  <si>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</si>
  <si>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</si>
  <si>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</si>
  <si>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</si>
  <si>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</si>
  <si>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</si>
  <si>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</si>
  <si>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</si>
  <si>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</si>
  <si>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</si>
  <si>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</si>
  <si>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</si>
  <si>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</si>
  <si>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</si>
  <si>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</si>
  <si>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</si>
  <si>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</si>
  <si>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</si>
  <si>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</si>
  <si>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</si>
  <si>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</si>
  <si>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</si>
  <si>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</si>
  <si>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</si>
  <si>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</si>
  <si>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</si>
  <si>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</si>
  <si>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</si>
  <si>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</si>
  <si>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</si>
  <si>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</si>
  <si>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</si>
  <si>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</si>
  <si>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</si>
  <si>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</si>
  <si>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</si>
  <si>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</si>
  <si>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</si>
  <si>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</si>
  <si>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</si>
  <si>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</si>
  <si>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</si>
  <si>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</si>
  <si>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</si>
  <si>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</si>
  <si>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</si>
  <si>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</si>
  <si>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</si>
  <si>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</si>
  <si>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</si>
  <si>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</si>
  <si>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</si>
  <si>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</si>
  <si>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</si>
  <si>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</si>
  <si>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</si>
  <si>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</si>
  <si>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</si>
  <si>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</si>
  <si>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</si>
  <si>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</si>
  <si>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</si>
  <si>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</si>
  <si>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</si>
  <si>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</si>
  <si>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</si>
  <si>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</si>
  <si>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</si>
  <si>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</si>
  <si>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</si>
  <si>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</si>
  <si>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</si>
  <si>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</si>
  <si>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</si>
  <si>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</si>
  <si>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</si>
  <si>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</si>
  <si>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</si>
  <si>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</si>
  <si>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</si>
  <si>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</si>
  <si>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</si>
  <si>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</si>
  <si>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</si>
  <si>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</si>
  <si>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</si>
  <si>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</si>
  <si>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</si>
  <si>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</si>
  <si>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</si>
  <si>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</si>
  <si>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</si>
  <si>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</si>
  <si>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</si>
  <si>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</si>
  <si>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</si>
  <si>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</si>
  <si>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</si>
  <si>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</si>
  <si>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</si>
  <si>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</si>
  <si>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</si>
  <si>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</si>
  <si>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</si>
  <si>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</si>
  <si>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</si>
  <si>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</si>
  <si>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</si>
  <si>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</si>
  <si>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</si>
  <si>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</si>
  <si>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</si>
  <si>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</si>
  <si>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</si>
  <si>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</si>
  <si>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</si>
  <si>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</si>
  <si>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</si>
  <si>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</si>
  <si>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</si>
  <si>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</si>
  <si>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</si>
  <si>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</si>
  <si>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</si>
  <si>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</si>
  <si>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</si>
  <si>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</si>
  <si>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</si>
  <si>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</si>
  <si>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</si>
  <si>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</si>
  <si>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</si>
  <si>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</si>
  <si>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</si>
  <si>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</si>
  <si>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</si>
  <si>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</si>
  <si>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</si>
  <si>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</si>
  <si>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</si>
  <si>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</si>
  <si>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</si>
  <si>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</si>
  <si>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</si>
  <si>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</si>
  <si>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</si>
  <si>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</si>
  <si>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</si>
  <si>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</si>
  <si>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</si>
  <si>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</si>
  <si>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</si>
  <si>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</si>
  <si>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</si>
  <si>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</si>
  <si>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</si>
  <si>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</si>
  <si>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</si>
  <si>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</si>
  <si>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</si>
  <si>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</si>
  <si>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</si>
  <si>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</si>
  <si>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</si>
  <si>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</si>
  <si>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</si>
  <si>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</si>
  <si>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</si>
  <si>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</si>
  <si>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</si>
  <si>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</si>
  <si>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</si>
  <si>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</si>
  <si>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</si>
  <si>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</si>
  <si>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</si>
  <si>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</si>
  <si>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</si>
  <si>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</si>
  <si>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</si>
  <si>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</si>
  <si>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</si>
  <si>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</si>
  <si>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</si>
  <si>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</si>
  <si>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</si>
  <si>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</si>
  <si>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</si>
  <si>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</si>
  <si>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</si>
  <si>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</si>
  <si>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</si>
  <si>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</si>
  <si>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</si>
  <si>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</si>
  <si>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</si>
  <si>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</si>
  <si>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</si>
  <si>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</si>
  <si>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</si>
  <si>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</si>
  <si>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</si>
  <si>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</si>
  <si>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</si>
  <si>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</si>
  <si>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</si>
  <si>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</si>
  <si>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</si>
  <si>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</si>
  <si>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</si>
  <si>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</si>
  <si>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</si>
  <si>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</si>
  <si>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</si>
  <si>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</si>
  <si>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</si>
  <si>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</si>
  <si>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</si>
  <si>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</si>
  <si>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</si>
  <si>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</si>
  <si>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</si>
  <si>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</si>
  <si>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</si>
  <si>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</si>
  <si>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</si>
  <si>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</si>
  <si>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</si>
  <si>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</si>
  <si>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</si>
  <si>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</si>
  <si>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</si>
  <si>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</si>
  <si>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</si>
  <si>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</si>
  <si>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</si>
  <si>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</si>
  <si>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</si>
  <si>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</si>
  <si>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</si>
  <si>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</si>
  <si>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</si>
  <si>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</si>
  <si>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</si>
  <si>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</si>
  <si>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</si>
  <si>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</si>
  <si>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</si>
  <si>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</si>
  <si>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</si>
  <si>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</si>
  <si>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</si>
  <si>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</si>
  <si>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</si>
  <si>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</si>
  <si>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</si>
  <si>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</si>
  <si>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</si>
  <si>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</si>
  <si>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</si>
  <si>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</si>
  <si>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</si>
  <si>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</si>
  <si>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</si>
  <si>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</si>
  <si>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</si>
  <si>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</si>
  <si>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</si>
  <si>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</si>
  <si>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</si>
  <si>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</si>
  <si>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</si>
  <si>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</si>
  <si>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</si>
  <si>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</si>
  <si>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</si>
  <si>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</si>
  <si>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</si>
  <si>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</si>
  <si>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</si>
  <si>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</si>
  <si>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</si>
  <si>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</si>
  <si>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</si>
  <si>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</si>
  <si>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</si>
  <si>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</si>
  <si>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</si>
  <si>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</si>
  <si>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</si>
  <si>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</si>
  <si>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</si>
  <si>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</si>
  <si>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</si>
  <si>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</si>
  <si>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</si>
  <si>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</si>
  <si>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</si>
  <si>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</si>
  <si>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</si>
  <si>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</si>
  <si>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</si>
  <si>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</si>
  <si>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</si>
  <si>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</si>
  <si>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</si>
  <si>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</si>
  <si>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</si>
  <si>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</si>
  <si>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</si>
  <si>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</si>
  <si>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</si>
  <si>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</si>
  <si>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</si>
  <si>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</si>
  <si>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</si>
  <si>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</si>
  <si>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</si>
  <si>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</si>
  <si>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</si>
  <si>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</si>
  <si>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</si>
  <si>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</si>
  <si>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</si>
  <si>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</si>
  <si>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</si>
  <si>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</si>
  <si>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</si>
  <si>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</si>
  <si>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</si>
  <si>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</si>
  <si>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</si>
  <si>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</si>
  <si>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</si>
  <si>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</si>
  <si>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</si>
  <si>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</si>
  <si>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</si>
  <si>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</si>
  <si>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</si>
  <si>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</si>
  <si>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</si>
  <si>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</si>
  <si>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</si>
  <si>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</si>
  <si>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</si>
  <si>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</si>
  <si>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</si>
  <si>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</si>
  <si>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</si>
  <si>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</si>
  <si>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</si>
  <si>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</si>
  <si>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</si>
  <si>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</si>
  <si>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</si>
  <si>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</si>
  <si>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</si>
  <si>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</si>
  <si>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</si>
  <si>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</si>
  <si>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</si>
  <si>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</si>
  <si>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</si>
  <si>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</si>
  <si>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</si>
  <si>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</si>
  <si>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</si>
  <si>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</si>
  <si>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</si>
  <si>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</si>
  <si>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</si>
  <si>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</si>
  <si>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</si>
  <si>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</si>
  <si>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</si>
  <si>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</si>
  <si>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</si>
  <si>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</si>
  <si>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</si>
  <si>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</si>
  <si>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</si>
  <si>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</si>
  <si>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</si>
  <si>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</si>
  <si>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</si>
  <si>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</si>
  <si>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</si>
  <si>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</si>
  <si>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</si>
  <si>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</si>
  <si>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</si>
  <si>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</si>
  <si>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</si>
  <si>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</si>
  <si>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</si>
  <si>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</si>
  <si>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</si>
  <si>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</si>
  <si>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</si>
  <si>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</si>
  <si>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</si>
  <si>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</si>
  <si>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</si>
  <si>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</si>
  <si>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</si>
  <si>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</si>
  <si>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</si>
  <si>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</si>
  <si>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</si>
  <si>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</si>
  <si>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</si>
  <si>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</si>
  <si>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</si>
  <si>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</si>
  <si>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</si>
  <si>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</si>
  <si>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</si>
  <si>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</si>
  <si>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</si>
  <si>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</si>
  <si>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</si>
  <si>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</si>
  <si>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</si>
  <si>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</si>
  <si>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</si>
  <si>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</si>
  <si>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</si>
  <si>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</si>
  <si>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</si>
  <si>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</si>
  <si>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</si>
  <si>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</si>
  <si>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</si>
  <si>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</si>
  <si>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</si>
  <si>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</si>
  <si>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</si>
  <si>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</si>
  <si>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</si>
  <si>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</si>
  <si>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</si>
  <si>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</si>
  <si>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</si>
  <si>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</si>
  <si>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</si>
  <si>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</si>
  <si>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</si>
  <si>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</si>
  <si>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</si>
  <si>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</si>
  <si>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</si>
  <si>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</si>
  <si>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</si>
  <si>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</si>
  <si>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</si>
  <si>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</si>
  <si>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</si>
  <si>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</si>
  <si>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</si>
  <si>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</si>
  <si>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</si>
  <si>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</si>
  <si>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</si>
  <si>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</si>
  <si>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</si>
  <si>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</si>
  <si>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</si>
  <si>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</si>
  <si>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</si>
  <si>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</si>
  <si>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</si>
  <si>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</si>
  <si>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</si>
  <si>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</si>
  <si>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</si>
  <si>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</si>
  <si>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</si>
  <si>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</si>
  <si>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</si>
  <si>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</si>
  <si>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</si>
  <si>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</si>
  <si>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</si>
  <si>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</si>
  <si>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</si>
  <si>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</si>
  <si>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</si>
  <si>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</si>
  <si>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</si>
  <si>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</si>
  <si>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</si>
  <si>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</si>
  <si>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</si>
  <si>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</si>
  <si>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</si>
  <si>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</si>
  <si>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</si>
  <si>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</si>
  <si>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</si>
  <si>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</si>
  <si>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</si>
  <si>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</si>
  <si>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</si>
  <si>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</si>
  <si>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</si>
  <si>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</si>
  <si>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</si>
  <si>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</si>
  <si>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</si>
  <si>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</si>
  <si>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</si>
  <si>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</si>
  <si>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</si>
  <si>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</si>
  <si>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</si>
  <si>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</si>
  <si>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</si>
  <si>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</si>
  <si>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</si>
  <si>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</si>
  <si>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</si>
  <si>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</si>
  <si>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</si>
  <si>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</si>
  <si>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</si>
  <si>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</si>
  <si>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</si>
  <si>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</si>
  <si>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</si>
  <si>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</si>
  <si>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</si>
  <si>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</si>
  <si>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</si>
  <si>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</si>
  <si>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</si>
  <si>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</si>
  <si>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</si>
  <si>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</si>
  <si>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</si>
  <si>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</si>
  <si>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</si>
  <si>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</si>
  <si>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</si>
  <si>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</si>
  <si>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</si>
  <si>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</si>
  <si>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</si>
  <si>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</si>
  <si>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</si>
  <si>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</si>
  <si>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</si>
  <si>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</si>
  <si>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</si>
  <si>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</si>
  <si>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</si>
  <si>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</si>
  <si>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</si>
  <si>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</si>
  <si>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</si>
  <si>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</si>
  <si>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</si>
  <si>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</si>
  <si>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</si>
  <si>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</si>
  <si>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</si>
  <si>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</si>
  <si>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</si>
  <si>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</si>
  <si>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</si>
  <si>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</si>
  <si>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</si>
  <si>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</si>
  <si>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</si>
  <si>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</si>
  <si>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</si>
  <si>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</si>
  <si>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</si>
  <si>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</si>
  <si>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</si>
  <si>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</si>
  <si>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</si>
  <si>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</si>
  <si>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</si>
  <si>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</si>
  <si>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</si>
  <si>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</si>
  <si>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</si>
  <si>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</si>
  <si>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</si>
  <si>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</si>
  <si>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</si>
  <si>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</si>
  <si>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</si>
  <si>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</si>
  <si>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</si>
  <si>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</si>
  <si>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</si>
  <si>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</si>
  <si>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</si>
  <si>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</si>
  <si>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</si>
  <si>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</si>
  <si>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</si>
  <si>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</si>
  <si>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</si>
  <si>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</si>
  <si>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</si>
  <si>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</si>
  <si>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</si>
  <si>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</si>
  <si>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</si>
  <si>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</si>
  <si>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</si>
  <si>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</si>
  <si>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</si>
  <si>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</si>
  <si>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</si>
  <si>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</si>
  <si>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</si>
  <si>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</si>
  <si>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</si>
  <si>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</si>
  <si>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</si>
  <si>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</si>
  <si>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</si>
  <si>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</si>
  <si>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</si>
  <si>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</si>
  <si>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</si>
  <si>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</si>
  <si>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</si>
  <si>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</si>
  <si>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</si>
  <si>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</si>
  <si>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</si>
  <si>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</si>
  <si>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</si>
  <si>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</si>
  <si>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</si>
  <si>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</si>
  <si>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</si>
  <si>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</si>
  <si>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</si>
  <si>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</si>
  <si>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</si>
  <si>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</si>
  <si>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</si>
  <si>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</si>
  <si>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</si>
  <si>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</si>
  <si>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</si>
  <si>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</si>
  <si>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</si>
  <si>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</si>
  <si>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</si>
  <si>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</si>
  <si>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</si>
  <si>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</si>
  <si>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</si>
  <si>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</si>
  <si>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</si>
  <si>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</si>
  <si>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</si>
  <si>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</si>
  <si>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</si>
  <si>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</si>
  <si>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</si>
  <si>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</si>
  <si>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</si>
  <si>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</si>
  <si>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</si>
  <si>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</si>
  <si>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</si>
  <si>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</si>
  <si>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</si>
  <si>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</si>
  <si>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</si>
  <si>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</si>
  <si>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</si>
  <si>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</si>
  <si>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</si>
  <si>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</si>
  <si>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</si>
  <si>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</si>
  <si>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</si>
  <si>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</si>
  <si>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</si>
  <si>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</si>
  <si>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</si>
  <si>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</si>
  <si>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</si>
  <si>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</si>
  <si>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</si>
  <si>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</si>
  <si>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</si>
  <si>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</si>
  <si>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</si>
  <si>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</si>
  <si>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</si>
  <si>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</si>
  <si>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</si>
  <si>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</si>
  <si>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</si>
  <si>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</si>
  <si>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</si>
  <si>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</si>
  <si>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</si>
  <si>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</si>
  <si>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</si>
  <si>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</si>
  <si>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</si>
  <si>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</si>
  <si>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</si>
  <si>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</si>
  <si>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</si>
  <si>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</si>
  <si>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</si>
  <si>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</si>
  <si>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</si>
  <si>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</si>
  <si>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</si>
  <si>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</si>
  <si>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</si>
  <si>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</si>
  <si>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</si>
  <si>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</si>
  <si>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</si>
  <si>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</si>
  <si>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</si>
  <si>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</si>
  <si>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</si>
  <si>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</si>
  <si>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</si>
  <si>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</si>
  <si>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</si>
  <si>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</si>
  <si>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</si>
  <si>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</si>
  <si>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</si>
  <si>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</si>
  <si>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</si>
  <si>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</si>
  <si>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</si>
  <si>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</si>
  <si>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</si>
  <si>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</si>
  <si>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</si>
  <si>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</si>
  <si>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</si>
  <si>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</si>
  <si>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</si>
  <si>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</si>
  <si>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</si>
  <si>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</si>
  <si>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</si>
  <si>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</si>
  <si>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</si>
  <si>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</si>
  <si>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</si>
  <si>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</si>
  <si>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</si>
  <si>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</si>
  <si>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</si>
  <si>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</si>
  <si>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</si>
  <si>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</si>
  <si>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</si>
  <si>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</si>
  <si>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</si>
  <si>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</si>
  <si>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</si>
  <si>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</si>
  <si>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</si>
  <si>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</si>
  <si>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</si>
  <si>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</si>
  <si>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</si>
  <si>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</si>
  <si>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</si>
  <si>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</si>
  <si>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</si>
  <si>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</si>
  <si>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</si>
  <si>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</si>
  <si>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</si>
  <si>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</si>
  <si>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</si>
  <si>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</si>
  <si>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</si>
  <si>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</si>
  <si>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</si>
  <si>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</si>
  <si>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</si>
  <si>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</si>
  <si>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</si>
  <si>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</si>
  <si>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</si>
  <si>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</si>
  <si>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</si>
  <si>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</si>
  <si>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</si>
  <si>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</si>
  <si>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</si>
  <si>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</si>
  <si>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</si>
  <si>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</si>
  <si>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</si>
  <si>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</si>
  <si>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</si>
  <si>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</si>
  <si>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</si>
  <si>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</si>
  <si>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</si>
  <si>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</si>
  <si>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</si>
  <si>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</si>
  <si>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</si>
  <si>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</si>
  <si>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</si>
  <si>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</si>
  <si>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</si>
  <si>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</si>
  <si>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</si>
  <si>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</si>
  <si>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</si>
  <si>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</si>
  <si>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</si>
  <si>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</si>
  <si>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</si>
  <si>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</si>
  <si>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</si>
  <si>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</si>
  <si>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</si>
  <si>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</si>
  <si>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</si>
  <si>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</si>
  <si>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</si>
  <si>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</si>
  <si>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</si>
  <si>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</si>
  <si>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</si>
  <si>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</si>
  <si>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</si>
  <si>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</si>
  <si>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</si>
  <si>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</si>
  <si>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</si>
  <si>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</si>
  <si>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</si>
  <si>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</si>
  <si>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</si>
  <si>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</si>
  <si>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</si>
  <si>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</si>
  <si>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</si>
  <si>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</si>
  <si>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</si>
  <si>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</si>
  <si>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</si>
  <si>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</si>
  <si>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</si>
  <si>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</si>
  <si>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</si>
  <si>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</si>
  <si>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</si>
  <si>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</si>
  <si>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</si>
  <si>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</si>
  <si>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</si>
  <si>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</si>
  <si>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</si>
  <si>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</si>
  <si>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</si>
  <si>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</si>
  <si>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</si>
  <si>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</si>
  <si>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</si>
  <si>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</si>
  <si>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</si>
  <si>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</si>
  <si>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</si>
  <si>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</si>
  <si>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</si>
  <si>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</si>
  <si>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</si>
  <si>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</si>
  <si>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</si>
  <si>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</si>
  <si>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</si>
  <si>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</si>
  <si>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</si>
  <si>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</si>
  <si>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</si>
  <si>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</si>
  <si>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</si>
  <si>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</si>
  <si>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</si>
  <si>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</si>
  <si>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</si>
  <si>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</si>
  <si>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</si>
  <si>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</si>
  <si>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</si>
  <si>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</si>
  <si>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</si>
  <si>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</si>
  <si>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</si>
  <si>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</si>
  <si>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</si>
  <si>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</si>
  <si>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</si>
  <si>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</si>
  <si>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</si>
  <si>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</si>
  <si>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</si>
  <si>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</si>
  <si>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</si>
  <si>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</si>
  <si>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</si>
  <si>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</si>
  <si>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</si>
  <si>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</si>
  <si>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</si>
  <si>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</si>
  <si>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</si>
  <si>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</si>
  <si>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</si>
  <si>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</si>
  <si>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</si>
  <si>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</si>
  <si>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</si>
  <si>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</si>
  <si>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</si>
  <si>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</si>
  <si>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</si>
  <si>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</si>
  <si>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</si>
  <si>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</si>
  <si>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</si>
  <si>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</si>
  <si>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</si>
  <si>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</si>
  <si>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</si>
  <si>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</si>
  <si>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</si>
  <si>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</si>
  <si>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</si>
  <si>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</si>
  <si>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</si>
  <si>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</si>
  <si>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</si>
  <si>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</si>
  <si>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</si>
  <si>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</si>
  <si>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</si>
  <si>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</si>
  <si>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</si>
  <si>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</si>
  <si>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</si>
  <si>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</si>
  <si>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</si>
  <si>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</si>
  <si>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</si>
  <si>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</si>
  <si>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</si>
  <si>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</si>
  <si>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</si>
  <si>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</si>
  <si>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</si>
  <si>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</si>
  <si>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</si>
  <si>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</si>
  <si>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</si>
  <si>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</si>
  <si>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</si>
  <si>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</si>
  <si>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</si>
  <si>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</si>
  <si>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</si>
  <si>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</si>
  <si>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</si>
  <si>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</si>
  <si>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</si>
  <si>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</si>
  <si>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</si>
  <si>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</si>
  <si>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</si>
  <si>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</si>
  <si>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</si>
  <si>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</si>
  <si>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</si>
  <si>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</si>
  <si>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</si>
  <si>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</si>
  <si>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</si>
  <si>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</si>
  <si>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</si>
  <si>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</si>
  <si>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</si>
  <si>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</si>
  <si>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</si>
  <si>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</si>
  <si>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</si>
  <si>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</si>
  <si>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</si>
  <si>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</si>
  <si>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</si>
  <si>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</si>
  <si>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</si>
  <si>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</si>
  <si>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</si>
  <si>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</si>
  <si>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</si>
  <si>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</si>
  <si>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</si>
  <si>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</si>
  <si>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</si>
  <si>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</si>
  <si>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</si>
  <si>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</si>
  <si>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</si>
  <si>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</si>
  <si>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</si>
  <si>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</si>
  <si>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</si>
  <si>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</si>
  <si>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</si>
  <si>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</si>
  <si>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</si>
  <si>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</si>
  <si>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</si>
  <si>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</si>
  <si>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</si>
  <si>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</si>
  <si>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</si>
  <si>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</si>
  <si>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</si>
  <si>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</si>
  <si>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</si>
  <si>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</si>
  <si>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</si>
  <si>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</si>
  <si>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</si>
  <si>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</si>
  <si>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</si>
  <si>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</si>
  <si>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</si>
  <si>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</si>
  <si>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</si>
  <si>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</si>
  <si>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</si>
  <si>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</si>
  <si>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</si>
  <si>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</si>
  <si>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</si>
  <si>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</si>
  <si>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</si>
  <si>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</si>
  <si>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</si>
  <si>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</si>
  <si>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</si>
  <si>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</si>
  <si>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</si>
  <si>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</si>
  <si>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</si>
  <si>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</si>
  <si>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</si>
  <si>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</si>
  <si>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</si>
  <si>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</si>
  <si>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</si>
  <si>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</si>
  <si>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</si>
  <si>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</si>
  <si>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</si>
  <si>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</si>
  <si>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</si>
  <si>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</si>
  <si>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</si>
  <si>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</si>
  <si>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</si>
  <si>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</si>
  <si>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</si>
  <si>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</si>
  <si>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</si>
  <si>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</si>
  <si>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</si>
  <si>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</si>
  <si>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</si>
  <si>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</si>
  <si>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</si>
  <si>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</si>
  <si>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</si>
  <si>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</si>
  <si>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</si>
  <si>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</si>
  <si>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</si>
  <si>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</si>
  <si>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</si>
  <si>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</si>
  <si>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</si>
  <si>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</si>
  <si>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</si>
  <si>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</si>
  <si>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</si>
  <si>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</si>
  <si>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</si>
  <si>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</si>
  <si>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</si>
  <si>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</si>
  <si>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</si>
  <si>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</si>
  <si>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</si>
  <si>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</si>
  <si>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</si>
  <si>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</si>
  <si>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</si>
  <si>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</si>
  <si>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</si>
  <si>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</si>
  <si>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</si>
  <si>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</si>
  <si>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</si>
  <si>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</si>
  <si>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</si>
  <si>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</si>
  <si>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</si>
  <si>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</si>
  <si>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</si>
  <si>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</si>
  <si>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</si>
  <si>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</si>
  <si>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</si>
  <si>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</si>
  <si>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</si>
  <si>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</si>
  <si>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</si>
  <si>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</si>
  <si>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</si>
  <si>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</si>
  <si>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</si>
  <si>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</si>
  <si>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</si>
  <si>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</si>
  <si>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</si>
  <si>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</si>
  <si>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</si>
  <si>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</si>
  <si>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</si>
  <si>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</si>
  <si>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</si>
  <si>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</si>
  <si>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</si>
  <si>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</si>
  <si>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</si>
  <si>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</si>
  <si>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</si>
  <si>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</si>
  <si>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</si>
  <si>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</si>
  <si>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</si>
  <si>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</si>
  <si>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</si>
  <si>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</si>
  <si>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</si>
  <si>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</si>
  <si>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</si>
  <si>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</si>
  <si>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</si>
  <si>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</si>
  <si>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</si>
  <si>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</si>
  <si>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</si>
  <si>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</si>
  <si>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</si>
  <si>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</si>
  <si>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</si>
  <si>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</si>
  <si>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</si>
  <si>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</si>
  <si>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</si>
  <si>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</si>
  <si>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</si>
  <si>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</si>
  <si>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</si>
  <si>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</si>
  <si>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</si>
  <si>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</si>
  <si>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</si>
  <si>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</si>
  <si>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</si>
  <si>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</si>
  <si>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</si>
  <si>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</si>
  <si>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</si>
  <si>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</si>
  <si>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</si>
  <si>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</si>
  <si>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</si>
  <si>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</si>
  <si>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</si>
  <si>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</si>
  <si>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</si>
  <si>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</si>
  <si>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</si>
  <si>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</si>
  <si>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</si>
  <si>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</si>
  <si>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</si>
  <si>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</si>
  <si>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</si>
  <si>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</si>
  <si>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</si>
  <si>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</si>
  <si>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</si>
  <si>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</si>
  <si>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</si>
  <si>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</si>
  <si>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</si>
  <si>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</si>
  <si>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</si>
  <si>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</si>
  <si>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</si>
  <si>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</si>
  <si>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</si>
  <si>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</si>
  <si>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</si>
  <si>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</si>
  <si>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</si>
  <si>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</si>
  <si>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</si>
  <si>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</si>
  <si>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</si>
  <si>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</si>
  <si>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</si>
  <si>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</si>
  <si>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</si>
  <si>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</si>
  <si>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</si>
  <si>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</si>
  <si>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</si>
  <si>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</si>
  <si>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</si>
  <si>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</si>
  <si>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</si>
  <si>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</si>
  <si>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</si>
  <si>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</si>
  <si>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</si>
  <si>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</si>
  <si>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</si>
  <si>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</si>
  <si>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</si>
  <si>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</si>
  <si>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</si>
  <si>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</si>
  <si>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</si>
  <si>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</si>
  <si>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</si>
  <si>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</si>
  <si>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</si>
  <si>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</si>
  <si>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</si>
  <si>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</si>
  <si>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</si>
  <si>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</si>
  <si>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</si>
  <si>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</si>
  <si>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</si>
  <si>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</si>
  <si>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</si>
  <si>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</si>
  <si>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</si>
  <si>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</si>
  <si>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</si>
  <si>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</si>
  <si>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</si>
  <si>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</si>
  <si>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</si>
  <si>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</si>
  <si>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</si>
  <si>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</si>
  <si>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</si>
  <si>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</si>
  <si>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</si>
  <si>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</si>
  <si>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</si>
  <si>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</si>
  <si>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</si>
  <si>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</si>
  <si>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</si>
  <si>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</si>
  <si>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</si>
  <si>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</si>
  <si>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</si>
  <si>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</si>
  <si>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</si>
  <si>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</si>
  <si>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</si>
  <si>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</si>
  <si>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</si>
  <si>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</si>
  <si>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</si>
  <si>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</si>
  <si>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</si>
  <si>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</si>
  <si>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</si>
  <si>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</si>
  <si>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</si>
  <si>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</si>
  <si>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</si>
  <si>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</si>
  <si>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</si>
  <si>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</si>
  <si>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</si>
  <si>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</si>
  <si>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</si>
  <si>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</si>
  <si>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</si>
  <si>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</si>
  <si>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</si>
  <si>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</si>
  <si>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</si>
  <si>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</si>
  <si>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</si>
  <si>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</si>
  <si>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</si>
  <si>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</si>
  <si>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</si>
  <si>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</si>
  <si>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</si>
  <si>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</si>
  <si>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</si>
  <si>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</si>
  <si>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</si>
  <si>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</si>
  <si>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</si>
  <si>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</si>
  <si>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</si>
  <si>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</si>
  <si>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</si>
  <si>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</si>
  <si>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</si>
  <si>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</si>
  <si>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</si>
  <si>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</si>
  <si>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</si>
  <si>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</si>
  <si>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</si>
  <si>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</si>
  <si>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</si>
  <si>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</si>
  <si>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</si>
  <si>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</si>
  <si>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</si>
  <si>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</si>
  <si>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</si>
  <si>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</si>
  <si>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</si>
  <si>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</si>
  <si>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</si>
  <si>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</si>
  <si>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</si>
  <si>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</si>
  <si>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</si>
  <si>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</si>
  <si>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</si>
  <si>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</si>
  <si>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</si>
  <si>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</si>
  <si>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</si>
  <si>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</si>
  <si>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</si>
  <si>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</si>
  <si>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</si>
  <si>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</si>
  <si>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</si>
  <si>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</si>
  <si>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</si>
  <si>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</si>
  <si>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</si>
  <si>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</si>
  <si>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</si>
  <si>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</si>
  <si>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</si>
  <si>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</si>
  <si>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</si>
  <si>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</si>
  <si>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</si>
  <si>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</si>
  <si>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</si>
  <si>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</si>
  <si>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</si>
  <si>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</si>
  <si>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</si>
  <si>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</si>
  <si>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</si>
  <si>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</si>
  <si>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</si>
  <si>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</si>
  <si>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</si>
  <si>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</si>
  <si>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</si>
  <si>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</si>
  <si>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</si>
  <si>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</si>
  <si>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</si>
  <si>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</si>
  <si>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</si>
  <si>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</si>
  <si>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</si>
  <si>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</si>
  <si>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</si>
  <si>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</si>
  <si>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</si>
  <si>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</si>
  <si>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</si>
  <si>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</si>
  <si>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</si>
  <si>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</si>
  <si>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</si>
  <si>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</si>
  <si>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</si>
  <si>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</si>
  <si>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</si>
  <si>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</si>
  <si>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</si>
  <si>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</si>
  <si>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</si>
  <si>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</si>
  <si>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</si>
  <si>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</si>
  <si>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</si>
  <si>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</si>
  <si>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</si>
  <si>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</si>
  <si>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</si>
  <si>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</si>
  <si>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</si>
  <si>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</si>
  <si>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</si>
  <si>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</si>
  <si>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</si>
  <si>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</si>
  <si>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</si>
  <si>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</si>
  <si>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</si>
  <si>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</si>
  <si>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</si>
  <si>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</si>
  <si>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</si>
  <si>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</si>
  <si>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</si>
  <si>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</si>
  <si>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</si>
  <si>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</si>
  <si>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</si>
  <si>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</si>
  <si>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</si>
  <si>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</si>
  <si>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</si>
  <si>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</si>
  <si>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</si>
  <si>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</si>
  <si>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</si>
  <si>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</si>
  <si>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</si>
  <si>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</si>
  <si>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</si>
  <si>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</si>
  <si>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</si>
  <si>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</si>
  <si>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</si>
  <si>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</si>
  <si>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</si>
  <si>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</si>
  <si>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</si>
  <si>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</si>
  <si>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</si>
  <si>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</si>
  <si>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</si>
  <si>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</si>
  <si>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</si>
  <si>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</si>
  <si>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</si>
  <si>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</si>
  <si>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</si>
  <si>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</si>
  <si>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</si>
  <si>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</si>
  <si>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</si>
  <si>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</si>
  <si>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</si>
  <si>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</si>
  <si>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</si>
  <si>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</si>
  <si>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</si>
  <si>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</si>
  <si>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</si>
  <si>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</si>
  <si>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</si>
  <si>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</si>
  <si>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</si>
  <si>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</si>
  <si>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</si>
  <si>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</si>
  <si>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</si>
  <si>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</si>
  <si>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</si>
  <si>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</si>
  <si>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</si>
  <si>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</si>
  <si>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</si>
  <si>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</si>
  <si>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</si>
  <si>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</si>
  <si>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</si>
  <si>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</si>
  <si>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</si>
  <si>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</si>
  <si>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</si>
  <si>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</si>
  <si>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</si>
  <si>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</si>
  <si>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</si>
  <si>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</si>
  <si>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</si>
  <si>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</si>
  <si>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</si>
  <si>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</si>
  <si>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</si>
  <si>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</si>
  <si>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</si>
  <si>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</si>
  <si>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</si>
  <si>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</si>
  <si>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</si>
  <si>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</si>
  <si>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</si>
  <si>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</si>
  <si>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</si>
  <si>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</si>
  <si>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</si>
  <si>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</si>
  <si>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</si>
  <si>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</si>
  <si>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</si>
  <si>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</si>
  <si>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</si>
  <si>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</si>
  <si>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</si>
  <si>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</si>
  <si>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</si>
  <si>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</si>
  <si>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</si>
  <si>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</si>
  <si>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</si>
  <si>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</si>
  <si>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</si>
  <si>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</si>
  <si>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</si>
  <si>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</si>
  <si>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</si>
  <si>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</si>
  <si>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</si>
  <si>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</si>
  <si>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</si>
  <si>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</si>
  <si>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</si>
  <si>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</si>
  <si>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</si>
  <si>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</si>
  <si>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</si>
  <si>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</si>
  <si>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</si>
  <si>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</si>
  <si>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</si>
  <si>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</si>
  <si>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</si>
  <si>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</si>
  <si>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</si>
  <si>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</si>
  <si>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</si>
  <si>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</si>
  <si>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</si>
  <si>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</si>
  <si>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</si>
  <si>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</si>
  <si>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</si>
  <si>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</si>
  <si>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</si>
  <si>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</si>
  <si>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</si>
  <si>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</si>
  <si>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</si>
  <si>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</si>
  <si>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</si>
  <si>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</si>
  <si>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</si>
  <si>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</si>
  <si>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</si>
  <si>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</si>
  <si>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</si>
  <si>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</si>
  <si>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</si>
  <si>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</si>
  <si>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</si>
  <si>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</si>
  <si>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</si>
  <si>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</si>
  <si>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</si>
  <si>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</si>
  <si>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</si>
  <si>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</si>
  <si>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</si>
  <si>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</si>
  <si>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</si>
  <si>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</si>
  <si>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</si>
  <si>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</si>
  <si>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</si>
  <si>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</si>
  <si>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</si>
  <si>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</si>
  <si>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</si>
  <si>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</si>
  <si>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</si>
  <si>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</si>
  <si>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</si>
  <si>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</si>
  <si>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</si>
  <si>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</si>
  <si>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</si>
  <si>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</si>
  <si>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</si>
  <si>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</si>
  <si>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</si>
  <si>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</si>
  <si>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</si>
  <si>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</si>
  <si>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</si>
  <si>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</si>
  <si>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</si>
  <si>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</si>
  <si>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</si>
  <si>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</si>
  <si>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</si>
  <si>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</si>
  <si>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</si>
  <si>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</si>
  <si>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</si>
  <si>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</si>
  <si>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</si>
  <si>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</si>
  <si>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</si>
  <si>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</si>
  <si>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</si>
  <si>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</si>
  <si>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</si>
  <si>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</si>
  <si>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</si>
  <si>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</si>
  <si>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</si>
  <si>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</si>
  <si>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</si>
  <si>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</si>
  <si>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</si>
  <si>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</si>
  <si>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</si>
  <si>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</si>
  <si>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</si>
  <si>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</si>
  <si>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</si>
  <si>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</si>
  <si>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</si>
  <si>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</si>
  <si>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</si>
  <si>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</si>
  <si>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</si>
  <si>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</si>
  <si>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</si>
  <si>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</si>
  <si>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</si>
  <si>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</si>
  <si>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</si>
  <si>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</si>
  <si>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</si>
  <si>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</si>
  <si>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</si>
  <si>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</si>
  <si>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</si>
  <si>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</si>
  <si>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</si>
  <si>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</si>
  <si>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</si>
  <si>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</si>
  <si>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</si>
  <si>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</si>
  <si>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</si>
  <si>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</si>
  <si>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</si>
  <si>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</si>
  <si>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</si>
  <si>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</si>
  <si>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</si>
  <si>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</si>
  <si>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</si>
  <si>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</si>
  <si>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</si>
  <si>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</si>
  <si>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</si>
  <si>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</si>
  <si>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</si>
  <si>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</si>
  <si>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</si>
  <si>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</si>
  <si>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</si>
  <si>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</si>
  <si>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</si>
  <si>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</si>
  <si>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</si>
  <si>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</si>
  <si>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</si>
  <si>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</si>
  <si>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</si>
  <si>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</si>
  <si>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</si>
  <si>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</si>
  <si>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</si>
  <si>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</si>
  <si>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</si>
  <si>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</si>
  <si>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</si>
  <si>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</si>
  <si>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</si>
  <si>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</si>
  <si>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</si>
  <si>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</si>
  <si>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</si>
  <si>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</si>
  <si>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</si>
  <si>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</si>
  <si>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</si>
  <si>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</si>
  <si>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</si>
  <si>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</si>
  <si>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</si>
  <si>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</si>
  <si>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</si>
  <si>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</si>
  <si>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</si>
  <si>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</si>
  <si>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</si>
  <si>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</si>
  <si>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</si>
  <si>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</si>
  <si>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</si>
  <si>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</si>
  <si>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</si>
  <si>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</si>
  <si>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</si>
  <si>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</si>
  <si>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</si>
  <si>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</si>
  <si>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</si>
  <si>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</si>
  <si>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</si>
  <si>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</si>
  <si>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</si>
  <si>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</si>
  <si>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</si>
  <si>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</si>
  <si>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</si>
  <si>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</si>
  <si>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</si>
  <si>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</si>
  <si>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</si>
  <si>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</si>
  <si>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</si>
  <si>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</si>
  <si>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</si>
  <si>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</si>
  <si>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</si>
  <si>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</si>
  <si>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</si>
  <si>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</si>
  <si>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</si>
  <si>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</si>
  <si>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</si>
  <si>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</si>
  <si>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</si>
  <si>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</si>
  <si>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</si>
  <si>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</si>
  <si>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</si>
  <si>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</si>
  <si>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</si>
  <si>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</si>
  <si>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</si>
  <si>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</si>
  <si>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</si>
  <si>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</si>
  <si>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</si>
  <si>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</si>
  <si>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</si>
  <si>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</si>
  <si>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</si>
  <si>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</si>
  <si>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</si>
  <si>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</si>
  <si>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</si>
  <si>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</si>
  <si>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</si>
  <si>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</si>
  <si>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</si>
  <si>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</si>
  <si>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</si>
  <si>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</si>
  <si>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</si>
  <si>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</si>
  <si>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</si>
  <si>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</si>
  <si>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</si>
  <si>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</si>
  <si>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</si>
  <si>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</si>
  <si>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</si>
  <si>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</si>
  <si>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</si>
  <si>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</si>
  <si>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</si>
  <si>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</si>
  <si>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</si>
  <si>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</si>
  <si>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</si>
  <si>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</si>
  <si>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</si>
  <si>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</si>
  <si>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</si>
  <si>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</si>
  <si>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</si>
  <si>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</si>
  <si>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</si>
  <si>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</si>
  <si>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</si>
  <si>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</si>
  <si>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</si>
  <si>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</si>
  <si>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</si>
  <si>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</si>
  <si>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</si>
  <si>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</si>
  <si>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</si>
  <si>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</si>
  <si>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</si>
  <si>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</si>
  <si>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</si>
  <si>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</si>
  <si>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</si>
  <si>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</si>
  <si>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</si>
  <si>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</si>
  <si>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</si>
  <si>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</si>
  <si>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</si>
  <si>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</si>
  <si>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</si>
  <si>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</si>
  <si>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</si>
  <si>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</si>
  <si>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</si>
  <si>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</si>
  <si>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</si>
  <si>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</si>
  <si>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</si>
  <si>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</si>
  <si>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</si>
  <si>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</si>
  <si>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</si>
  <si>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</si>
  <si>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</si>
  <si>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</si>
  <si>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</si>
  <si>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</si>
  <si>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</si>
  <si>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</si>
  <si>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</si>
  <si>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</si>
  <si>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</si>
  <si>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</si>
  <si>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</si>
  <si>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</si>
  <si>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</si>
  <si>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</si>
  <si>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</si>
  <si>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</si>
  <si>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</si>
  <si>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</si>
  <si>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</si>
  <si>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</si>
  <si>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</si>
  <si>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</si>
  <si>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</si>
  <si>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</si>
  <si>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</si>
  <si>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</si>
  <si>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</si>
  <si>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</si>
  <si>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</si>
  <si>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</si>
  <si>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</si>
  <si>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</si>
  <si>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</si>
  <si>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</si>
  <si>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</si>
  <si>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</si>
  <si>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</si>
  <si>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</si>
  <si>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</si>
  <si>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</si>
  <si>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</si>
  <si>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</si>
  <si>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</si>
  <si>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</si>
  <si>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</si>
  <si>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</si>
  <si>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</si>
  <si>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</si>
  <si>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</si>
  <si>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</si>
  <si>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</si>
  <si>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</si>
  <si>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</si>
  <si>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</si>
  <si>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</si>
  <si>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</si>
  <si>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</si>
  <si>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</si>
  <si>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</si>
  <si>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</si>
  <si>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</si>
  <si>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</si>
  <si>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</si>
  <si>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</si>
  <si>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</si>
  <si>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</si>
  <si>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</si>
  <si>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</si>
  <si>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</si>
  <si>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</si>
  <si>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</si>
  <si>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</si>
  <si>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</si>
  <si>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</si>
  <si>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</si>
  <si>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</si>
  <si>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</si>
  <si>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</si>
  <si>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</si>
  <si>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</si>
  <si>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</si>
  <si>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</si>
  <si>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</si>
  <si>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</si>
  <si>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</si>
  <si>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</si>
  <si>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</si>
  <si>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</si>
  <si>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</si>
  <si>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</si>
  <si>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</si>
  <si>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</si>
  <si>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</si>
  <si>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</si>
  <si>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</si>
  <si>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</si>
  <si>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</si>
  <si>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</si>
  <si>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</si>
  <si>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</si>
  <si>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</si>
  <si>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</si>
  <si>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</si>
  <si>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</si>
  <si>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</si>
  <si>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</si>
  <si>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</si>
  <si>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</si>
  <si>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</si>
  <si>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</si>
  <si>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</si>
  <si>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</si>
  <si>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</si>
  <si>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</si>
  <si>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</si>
  <si>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</si>
  <si>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</si>
  <si>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</si>
  <si>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</si>
  <si>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</si>
  <si>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</si>
  <si>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</si>
  <si>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</si>
  <si>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</si>
  <si>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</si>
  <si>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</si>
  <si>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</si>
  <si>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</si>
  <si>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</si>
  <si>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</si>
  <si>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</si>
  <si>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</si>
  <si>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</si>
  <si>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</si>
  <si>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</si>
  <si>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</si>
  <si>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</si>
  <si>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</si>
  <si>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</si>
  <si>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</si>
  <si>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</si>
  <si>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</si>
  <si>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</si>
  <si>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</si>
  <si>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</si>
  <si>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</si>
  <si>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</si>
  <si>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</si>
  <si>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</si>
  <si>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</si>
  <si>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</si>
  <si>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</si>
  <si>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</si>
  <si>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</si>
  <si>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</si>
  <si>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</si>
  <si>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</si>
  <si>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</si>
  <si>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</si>
  <si>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</si>
  <si>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</si>
  <si>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</si>
  <si>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</si>
  <si>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</si>
  <si>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</si>
  <si>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</si>
  <si>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</si>
  <si>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</si>
  <si>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</si>
  <si>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</si>
  <si>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</si>
  <si>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</si>
  <si>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</si>
  <si>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</si>
  <si>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</si>
  <si>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</si>
  <si>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</si>
  <si>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</si>
  <si>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</si>
  <si>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</si>
  <si>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</si>
  <si>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</si>
  <si>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</si>
  <si>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</si>
  <si>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</si>
  <si>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</si>
  <si>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</si>
  <si>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</si>
  <si>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</si>
  <si>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</si>
  <si>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</si>
  <si>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</si>
  <si>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</si>
  <si>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</si>
  <si>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</si>
  <si>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</si>
  <si>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</si>
  <si>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</si>
  <si>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</si>
  <si>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</si>
  <si>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</si>
  <si>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</si>
  <si>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</si>
  <si>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</si>
  <si>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</si>
  <si>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</si>
  <si>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</si>
  <si>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</si>
  <si>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</si>
  <si>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</si>
  <si>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</si>
  <si>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</si>
  <si>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</si>
  <si>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</si>
  <si>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</si>
  <si>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</si>
  <si>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</si>
  <si>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</si>
  <si>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</si>
  <si>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</si>
  <si>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</si>
  <si>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</si>
  <si>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</si>
  <si>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</si>
  <si>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</si>
  <si>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</si>
  <si>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</si>
  <si>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</si>
  <si>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</si>
  <si>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</si>
  <si>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</si>
  <si>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</si>
  <si>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</si>
  <si>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</si>
  <si>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</si>
  <si>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</si>
  <si>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</si>
  <si>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</si>
  <si>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</si>
  <si>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</si>
  <si>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</si>
  <si>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</si>
  <si>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</si>
  <si>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</si>
  <si>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</si>
  <si>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</si>
  <si>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</si>
  <si>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</si>
  <si>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</si>
  <si>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</si>
  <si>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</si>
  <si>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</si>
  <si>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</si>
  <si>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</si>
  <si>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</si>
  <si>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</si>
  <si>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</si>
  <si>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</si>
  <si>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</si>
  <si>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</si>
  <si>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</si>
  <si>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</si>
  <si>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</si>
  <si>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</si>
  <si>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</si>
  <si>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</si>
  <si>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</si>
  <si>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</si>
  <si>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</si>
  <si>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</si>
  <si>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</si>
  <si>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</si>
  <si>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</si>
  <si>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</si>
  <si>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</si>
  <si>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</si>
  <si>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</si>
  <si>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</si>
  <si>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</si>
  <si>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</si>
  <si>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</si>
  <si>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</si>
  <si>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</si>
  <si>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</si>
  <si>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</si>
  <si>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</si>
  <si>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</si>
  <si>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</si>
  <si>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</si>
  <si>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</si>
  <si>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</si>
  <si>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</si>
  <si>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</si>
  <si>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</si>
  <si>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</si>
  <si>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</si>
  <si>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</si>
  <si>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</si>
  <si>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</si>
  <si>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</si>
  <si>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</si>
  <si>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</si>
  <si>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</si>
  <si>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</si>
  <si>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</si>
  <si>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</si>
  <si>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</si>
  <si>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</si>
  <si>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</si>
  <si>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</si>
  <si>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</si>
  <si>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</si>
  <si>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</si>
  <si>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</si>
  <si>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</si>
  <si>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</si>
  <si>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</si>
  <si>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</si>
  <si>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</si>
  <si>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</si>
  <si>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</si>
  <si>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</si>
  <si>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</si>
  <si>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</si>
  <si>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</si>
  <si>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</si>
  <si>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</si>
  <si>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</si>
  <si>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</si>
  <si>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</si>
  <si>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</si>
  <si>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</si>
  <si>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</si>
  <si>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</si>
  <si>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</si>
  <si>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</si>
  <si>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</si>
  <si>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</si>
  <si>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</si>
  <si>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</si>
  <si>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</si>
  <si>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</si>
  <si>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</si>
  <si>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</si>
  <si>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</si>
  <si>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</si>
  <si>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</si>
  <si>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</si>
  <si>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</si>
  <si>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</si>
  <si>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</si>
  <si>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</si>
  <si>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</si>
  <si>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</si>
  <si>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</si>
  <si>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</si>
  <si>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</si>
  <si>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</si>
  <si>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</si>
  <si>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</si>
  <si>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</si>
  <si>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</si>
  <si>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</si>
  <si>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</si>
  <si>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</si>
  <si>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</si>
  <si>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</si>
  <si>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</si>
  <si>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</si>
  <si>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</si>
  <si>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</si>
  <si>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</si>
  <si>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</si>
  <si>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</si>
  <si>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</si>
  <si>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</si>
  <si>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</si>
  <si>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</si>
  <si>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</si>
  <si>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</si>
  <si>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</si>
  <si>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</si>
  <si>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</si>
  <si>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</si>
  <si>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</si>
  <si>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</si>
  <si>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</si>
  <si>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</si>
  <si>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</si>
  <si>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</si>
  <si>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</si>
  <si>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</si>
  <si>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</si>
  <si>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</si>
  <si>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</si>
  <si>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</si>
  <si>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</si>
  <si>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</si>
  <si>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</si>
  <si>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</si>
  <si>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</si>
  <si>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</si>
  <si>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</si>
  <si>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</si>
  <si>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</si>
  <si>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</si>
  <si>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</si>
  <si>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</si>
  <si>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</si>
  <si>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</si>
  <si>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</si>
  <si>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</si>
  <si>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</si>
  <si>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</si>
  <si>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</si>
  <si>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</si>
  <si>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</si>
  <si>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</si>
  <si>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</si>
  <si>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</si>
  <si>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</si>
  <si>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</si>
  <si>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</si>
  <si>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</si>
  <si>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</si>
  <si>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</si>
  <si>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</si>
  <si>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</si>
  <si>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</si>
  <si>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</si>
  <si>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</si>
  <si>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</si>
  <si>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</si>
  <si>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</si>
  <si>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</si>
  <si>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</si>
  <si>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</si>
  <si>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</si>
  <si>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</si>
  <si>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</si>
  <si>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</si>
  <si>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</si>
  <si>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</si>
  <si>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</si>
  <si>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</si>
  <si>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</si>
  <si>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</si>
  <si>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</si>
  <si>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</si>
  <si>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</si>
  <si>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</si>
  <si>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</si>
  <si>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</si>
  <si>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</si>
  <si>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</si>
  <si>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</si>
  <si>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</si>
  <si>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</si>
  <si>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</si>
  <si>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</si>
  <si>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</si>
  <si>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</si>
  <si>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</si>
  <si>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</si>
  <si>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</si>
  <si>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</si>
  <si>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</si>
  <si>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</si>
  <si>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</si>
  <si>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</si>
  <si>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</si>
  <si>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</si>
  <si>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</si>
  <si>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</si>
  <si>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</si>
  <si>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</si>
  <si>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</si>
  <si>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</si>
  <si>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</si>
  <si>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</si>
  <si>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</si>
  <si>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</si>
  <si>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</si>
  <si>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</si>
  <si>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</si>
  <si>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</si>
  <si>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</si>
  <si>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</si>
  <si>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</si>
  <si>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</si>
  <si>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</si>
  <si>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</si>
  <si>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</si>
  <si>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</si>
  <si>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</si>
  <si>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</si>
  <si>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</si>
  <si>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</si>
  <si>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</si>
  <si>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</si>
  <si>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</si>
  <si>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</si>
  <si>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</si>
  <si>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</si>
  <si>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</si>
  <si>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</si>
  <si>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</si>
  <si>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</si>
  <si>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</si>
  <si>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</si>
  <si>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</si>
  <si>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</si>
  <si>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</si>
  <si>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</si>
  <si>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</si>
  <si>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</si>
  <si>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</si>
  <si>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</si>
  <si>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</si>
  <si>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</si>
  <si>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</si>
  <si>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</si>
  <si>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</si>
  <si>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</si>
  <si>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</si>
  <si>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</si>
  <si>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</si>
  <si>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</si>
  <si>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</si>
  <si>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</si>
  <si>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</si>
  <si>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</si>
  <si>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</si>
  <si>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</si>
  <si>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</si>
  <si>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</si>
  <si>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</si>
  <si>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</si>
  <si>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</si>
  <si>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</si>
  <si>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</si>
  <si>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</si>
  <si>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</si>
  <si>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</si>
  <si>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</si>
  <si>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</si>
  <si>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</si>
  <si>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</si>
  <si>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</si>
  <si>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</si>
  <si>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</si>
  <si>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</si>
  <si>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</si>
  <si>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</si>
  <si>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</si>
  <si>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</si>
  <si>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</si>
  <si>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</si>
  <si>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</si>
  <si>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</si>
  <si>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</si>
  <si>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</si>
  <si>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</si>
  <si>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</si>
  <si>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</si>
  <si>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</si>
  <si>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</si>
  <si>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</si>
  <si>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</si>
  <si>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</si>
  <si>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</si>
  <si>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</si>
  <si>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</si>
  <si>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</si>
  <si>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</si>
  <si>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</si>
  <si>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</si>
  <si>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</si>
  <si>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</si>
  <si>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</si>
  <si>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</si>
  <si>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</si>
  <si>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</si>
  <si>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</si>
  <si>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</si>
  <si>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</si>
  <si>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</si>
  <si>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</si>
  <si>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</si>
  <si>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</si>
  <si>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</si>
  <si>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</si>
  <si>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</si>
  <si>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</si>
  <si>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</si>
  <si>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</si>
  <si>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</si>
  <si>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</si>
  <si>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</si>
  <si>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</si>
  <si>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</si>
  <si>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</si>
  <si>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</si>
  <si>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</si>
  <si>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</si>
  <si>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</si>
  <si>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</si>
  <si>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</si>
  <si>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</si>
  <si>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</si>
  <si>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</si>
  <si>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</si>
  <si>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</si>
  <si>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</si>
  <si>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</si>
  <si>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</si>
  <si>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</si>
  <si>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</si>
  <si>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</si>
  <si>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</si>
  <si>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</si>
  <si>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</si>
  <si>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</si>
  <si>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</si>
  <si>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</si>
  <si>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</si>
  <si>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</si>
  <si>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</si>
  <si>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</si>
  <si>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</si>
  <si>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</si>
  <si>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</si>
  <si>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</si>
  <si>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</si>
  <si>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</si>
  <si>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</si>
  <si>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</si>
  <si>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</si>
  <si>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</si>
  <si>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</si>
  <si>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</si>
  <si>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</si>
  <si>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</si>
  <si>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</si>
  <si>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</si>
  <si>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</si>
  <si>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</si>
  <si>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</si>
  <si>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</si>
  <si>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</si>
  <si>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</si>
  <si>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</si>
  <si>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</si>
  <si>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</si>
  <si>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</si>
  <si>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</si>
  <si>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</si>
  <si>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</si>
  <si>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</si>
  <si>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</si>
  <si>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</si>
  <si>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</si>
  <si>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</si>
  <si>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</si>
  <si>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</si>
  <si>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</si>
  <si>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</si>
  <si>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</si>
  <si>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</si>
  <si>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</si>
  <si>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</si>
  <si>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</si>
  <si>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</si>
  <si>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</si>
  <si>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</si>
  <si>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</si>
  <si>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</si>
  <si>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</si>
  <si>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</si>
  <si>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</si>
  <si>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</si>
  <si>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</si>
  <si>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</si>
  <si>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</si>
  <si>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</si>
  <si>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</si>
  <si>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</si>
  <si>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</si>
  <si>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</si>
  <si>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</si>
  <si>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</si>
  <si>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</si>
  <si>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</si>
  <si>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</si>
  <si>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</si>
  <si>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</si>
  <si>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</si>
  <si>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</si>
  <si>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</si>
  <si>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</si>
  <si>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</si>
  <si>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</si>
  <si>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</si>
  <si>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</si>
  <si>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</si>
  <si>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</si>
  <si>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</si>
  <si>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</si>
  <si>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</si>
  <si>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</si>
  <si>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</si>
  <si>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</si>
  <si>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</si>
  <si>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</si>
  <si>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</si>
  <si>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</si>
  <si>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</si>
  <si>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</si>
  <si>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</si>
  <si>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</si>
  <si>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</si>
  <si>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</si>
  <si>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</si>
  <si>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</si>
  <si>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</si>
  <si>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</si>
  <si>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</si>
  <si>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</si>
  <si>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</si>
  <si>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</si>
  <si>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</si>
  <si>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</si>
  <si>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</si>
  <si>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</si>
  <si>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</si>
  <si>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</si>
  <si>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</si>
  <si>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</si>
  <si>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</si>
  <si>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</si>
  <si>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</si>
  <si>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</si>
  <si>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</si>
  <si>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</si>
  <si>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</si>
  <si>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</si>
  <si>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</si>
  <si>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</si>
  <si>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</si>
  <si>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</si>
  <si>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</si>
  <si>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</si>
  <si>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</si>
  <si>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</si>
  <si>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</si>
  <si>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</si>
  <si>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</si>
  <si>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</si>
  <si>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</si>
  <si>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</si>
  <si>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</si>
  <si>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</si>
  <si>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</si>
  <si>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</si>
  <si>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</si>
  <si>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</si>
  <si>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</si>
  <si>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</si>
  <si>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</si>
  <si>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</si>
  <si>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</si>
  <si>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</si>
  <si>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</si>
  <si>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</si>
  <si>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</si>
  <si>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</si>
  <si>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</si>
  <si>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</si>
  <si>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</si>
  <si>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</si>
  <si>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</si>
  <si>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</si>
  <si>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</si>
  <si>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</si>
  <si>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</si>
  <si>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</si>
  <si>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</si>
  <si>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</si>
  <si>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</si>
  <si>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</si>
  <si>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</si>
  <si>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</si>
  <si>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</si>
  <si>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</si>
  <si>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</si>
  <si>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</si>
  <si>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</si>
  <si>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</si>
  <si>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</si>
  <si>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</si>
  <si>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</si>
  <si>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</si>
  <si>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</si>
  <si>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</si>
  <si>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</si>
  <si>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</si>
  <si>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</si>
  <si>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</si>
  <si>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</si>
  <si>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</si>
  <si>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</si>
  <si>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</si>
  <si>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</si>
  <si>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</si>
  <si>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</si>
  <si>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</si>
  <si>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</si>
  <si>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</si>
  <si>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</si>
  <si>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</si>
  <si>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</si>
  <si>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</si>
  <si>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</si>
  <si>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</si>
  <si>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</si>
  <si>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</si>
  <si>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</si>
  <si>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</si>
  <si>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</si>
  <si>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</si>
  <si>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</si>
  <si>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</si>
  <si>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</si>
  <si>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</si>
  <si>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</si>
  <si>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</si>
  <si>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</si>
  <si>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</si>
  <si>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</si>
  <si>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</si>
  <si>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</si>
  <si>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</si>
  <si>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</si>
  <si>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</si>
  <si>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</si>
  <si>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</si>
  <si>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</si>
  <si>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</si>
  <si>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</si>
  <si>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</si>
  <si>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</si>
  <si>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</si>
  <si>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</si>
  <si>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</si>
  <si>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</si>
  <si>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</si>
  <si>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</si>
  <si>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</si>
  <si>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</si>
  <si>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</si>
  <si>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</si>
  <si>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</si>
  <si>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</si>
  <si>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</si>
  <si>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</si>
  <si>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</si>
  <si>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</si>
  <si>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</si>
  <si>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</si>
  <si>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</si>
  <si>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</si>
  <si>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</si>
  <si>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</si>
  <si>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</si>
  <si>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</si>
  <si>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</si>
  <si>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</si>
  <si>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</si>
  <si>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</si>
  <si>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</si>
  <si>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</si>
  <si>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</si>
  <si>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</si>
  <si>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</si>
  <si>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</si>
  <si>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</si>
  <si>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</si>
  <si>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</si>
  <si>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</si>
  <si>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</si>
  <si>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</si>
  <si>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</si>
  <si>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</si>
  <si>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</si>
  <si>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</si>
  <si>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</si>
  <si>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</si>
  <si>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</si>
  <si>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</si>
  <si>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</si>
  <si>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</si>
  <si>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</si>
  <si>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</si>
  <si>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</si>
  <si>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</si>
  <si>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</si>
  <si>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</si>
  <si>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</si>
  <si>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</si>
  <si>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</si>
  <si>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</si>
  <si>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</si>
  <si>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</si>
  <si>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</si>
  <si>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</si>
  <si>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</si>
  <si>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</si>
  <si>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</si>
  <si>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</si>
  <si>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</si>
  <si>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</si>
  <si>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</si>
  <si>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</si>
  <si>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</si>
  <si>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</si>
  <si>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</si>
  <si>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</si>
  <si>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</si>
  <si>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</si>
  <si>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</si>
  <si>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</si>
  <si>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</si>
  <si>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</si>
  <si>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</si>
  <si>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</si>
  <si>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</si>
  <si>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</si>
  <si>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</si>
  <si>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</si>
  <si>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</si>
  <si>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</si>
  <si>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</si>
  <si>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</si>
  <si>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</si>
  <si>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</si>
  <si>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</si>
  <si>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</si>
  <si>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</si>
  <si>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</si>
  <si>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</si>
  <si>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</si>
  <si>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</si>
  <si>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</si>
  <si>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</si>
  <si>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</si>
  <si>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</si>
  <si>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</si>
  <si>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</si>
  <si>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</si>
  <si>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</si>
  <si>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</si>
  <si>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</si>
  <si>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</si>
  <si>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</si>
  <si>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</si>
  <si>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</si>
  <si>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</si>
  <si>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</si>
  <si>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</si>
  <si>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</si>
  <si>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</si>
  <si>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</si>
  <si>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</si>
  <si>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</si>
  <si>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</si>
  <si>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</si>
  <si>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</si>
  <si>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</si>
  <si>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</si>
  <si>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</si>
  <si>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</si>
  <si>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</si>
  <si>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</si>
  <si>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</si>
  <si>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</si>
  <si>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</si>
  <si>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</si>
  <si>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</si>
  <si>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</si>
  <si>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</si>
  <si>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</si>
  <si>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</si>
  <si>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</si>
  <si>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</si>
  <si>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</si>
  <si>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</si>
  <si>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</si>
  <si>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</si>
  <si>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</si>
  <si>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</si>
  <si>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</si>
  <si>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</si>
  <si>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</si>
  <si>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</si>
  <si>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</si>
  <si>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</si>
  <si>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</si>
  <si>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</si>
  <si>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</si>
  <si>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</si>
  <si>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</si>
  <si>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</si>
  <si>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</si>
  <si>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</si>
  <si>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</si>
  <si>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</si>
  <si>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</si>
  <si>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</si>
  <si>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</si>
  <si>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</si>
  <si>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</si>
  <si>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</si>
  <si>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</si>
  <si>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</si>
  <si>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</si>
  <si>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</si>
  <si>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</si>
  <si>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</si>
  <si>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</si>
  <si>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</si>
  <si>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</si>
  <si>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</si>
  <si>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</si>
  <si>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</si>
  <si>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</si>
  <si>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</si>
  <si>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</si>
  <si>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</si>
  <si>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</si>
  <si>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</si>
  <si>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</si>
  <si>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</si>
  <si>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</si>
  <si>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</si>
  <si>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</si>
  <si>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</si>
  <si>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</si>
  <si>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</si>
  <si>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</si>
  <si>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</si>
  <si>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</si>
  <si>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</si>
  <si>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</si>
  <si>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</si>
  <si>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</si>
  <si>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</si>
  <si>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</si>
  <si>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</si>
  <si>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</si>
  <si>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</si>
  <si>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</si>
  <si>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</si>
  <si>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</si>
  <si>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</si>
  <si>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</si>
  <si>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</si>
  <si>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</si>
  <si>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</si>
  <si>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</si>
  <si>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</si>
  <si>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</si>
  <si>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</si>
  <si>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</si>
  <si>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</si>
  <si>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</si>
  <si>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</si>
  <si>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</si>
  <si>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</si>
  <si>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</si>
  <si>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</si>
  <si>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</si>
  <si>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</si>
  <si>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</si>
  <si>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</si>
  <si>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</si>
  <si>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</si>
  <si>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</si>
  <si>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</si>
  <si>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</si>
  <si>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</si>
  <si>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</si>
  <si>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</si>
  <si>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</si>
  <si>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</si>
  <si>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</si>
  <si>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</si>
  <si>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</si>
  <si>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</si>
  <si>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</si>
  <si>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</si>
  <si>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</si>
  <si>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</si>
  <si>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</si>
  <si>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</si>
  <si>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</si>
  <si>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</si>
  <si>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</si>
  <si>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</si>
  <si>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</si>
  <si>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</si>
  <si>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</si>
  <si>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</si>
  <si>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</si>
  <si>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</si>
  <si>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</si>
  <si>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</si>
  <si>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</si>
  <si>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</si>
  <si>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</si>
  <si>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</si>
  <si>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</si>
  <si>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</si>
  <si>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</si>
  <si>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</si>
  <si>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</si>
  <si>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</si>
  <si>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</si>
  <si>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</si>
  <si>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</si>
  <si>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</si>
  <si>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</si>
  <si>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</si>
  <si>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</si>
  <si>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</si>
  <si>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</si>
  <si>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</si>
  <si>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</si>
  <si>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</si>
  <si>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</si>
  <si>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</si>
  <si>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</si>
  <si>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</si>
  <si>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</si>
  <si>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</si>
  <si>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</si>
  <si>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</si>
  <si>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</si>
  <si>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</si>
  <si>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</si>
  <si>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</si>
  <si>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</si>
  <si>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</si>
  <si>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</si>
  <si>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</si>
  <si>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</si>
  <si>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</si>
  <si>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</si>
  <si>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</si>
  <si>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</si>
  <si>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</si>
  <si>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</si>
  <si>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</si>
  <si>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</si>
  <si>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</si>
  <si>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</si>
  <si>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</si>
  <si>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</si>
  <si>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</si>
  <si>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</si>
  <si>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</si>
  <si>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</si>
  <si>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</si>
  <si>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</si>
  <si>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</si>
  <si>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</si>
  <si>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</si>
  <si>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</si>
  <si>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</si>
  <si>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</si>
  <si>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</si>
  <si>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</si>
  <si>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</si>
  <si>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</si>
  <si>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</si>
  <si>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</si>
  <si>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</si>
  <si>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</si>
  <si>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</si>
  <si>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</si>
  <si>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</si>
  <si>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</si>
  <si>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</si>
  <si>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</si>
  <si>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</si>
  <si>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</si>
  <si>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</si>
  <si>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</si>
  <si>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</si>
  <si>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</si>
  <si>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</si>
  <si>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</si>
  <si>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</si>
  <si>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</si>
  <si>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</si>
  <si>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</si>
  <si>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</si>
  <si>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</si>
  <si>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</si>
  <si>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</si>
  <si>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</si>
  <si>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</si>
  <si>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</si>
  <si>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</si>
  <si>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</si>
  <si>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</si>
  <si>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</si>
  <si>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</si>
  <si>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</si>
  <si>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</si>
  <si>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</si>
  <si>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</si>
  <si>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</si>
  <si>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</si>
  <si>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</si>
  <si>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</si>
  <si>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</si>
  <si>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</si>
  <si>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</si>
  <si>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</si>
  <si>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</si>
  <si>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</si>
  <si>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</si>
  <si>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</si>
  <si>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</si>
  <si>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</si>
  <si>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</si>
  <si>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</si>
  <si>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</si>
  <si>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</si>
  <si>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</si>
  <si>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</si>
  <si>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</si>
  <si>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</si>
  <si>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</si>
  <si>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</si>
  <si>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</si>
  <si>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</si>
  <si>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</si>
  <si>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</si>
  <si>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</si>
  <si>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</si>
  <si>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</si>
  <si>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</si>
  <si>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</si>
  <si>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</si>
  <si>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</si>
  <si>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</si>
  <si>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</si>
  <si>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</si>
  <si>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</si>
  <si>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</si>
  <si>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</si>
  <si>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</si>
  <si>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</si>
  <si>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</si>
  <si>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</si>
  <si>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</si>
  <si>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</si>
  <si>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</si>
  <si>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</si>
  <si>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</si>
  <si>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</si>
  <si>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</si>
  <si>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</si>
  <si>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</si>
  <si>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</si>
  <si>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</si>
  <si>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</si>
  <si>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</si>
  <si>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</si>
  <si>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</si>
  <si>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</si>
  <si>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</si>
  <si>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</si>
  <si>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</si>
  <si>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</si>
  <si>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</si>
  <si>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</si>
  <si>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</si>
  <si>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</si>
  <si>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</si>
  <si>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</si>
  <si>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</si>
  <si>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</si>
  <si>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</si>
  <si>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</si>
  <si>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</si>
  <si>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</si>
  <si>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</si>
  <si>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</si>
  <si>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</si>
  <si>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</si>
  <si>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</si>
  <si>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</si>
  <si>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</si>
  <si>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</si>
  <si>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</si>
  <si>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</si>
  <si>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</si>
  <si>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</si>
  <si>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</si>
  <si>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</si>
  <si>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</si>
  <si>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</si>
  <si>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</si>
  <si>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</si>
  <si>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</si>
  <si>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</si>
  <si>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</si>
  <si>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</si>
  <si>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</si>
  <si>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</si>
  <si>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</si>
  <si>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</si>
  <si>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</si>
  <si>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</si>
  <si>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</si>
  <si>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</si>
  <si>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</si>
  <si>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</si>
  <si>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</si>
  <si>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</si>
  <si>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</si>
  <si>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</si>
  <si>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</si>
  <si>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</si>
  <si>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</si>
  <si>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</si>
  <si>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</si>
  <si>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</si>
  <si>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</si>
  <si>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</si>
  <si>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</si>
  <si>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</si>
  <si>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</si>
  <si>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</si>
  <si>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</si>
  <si>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</si>
  <si>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</si>
  <si>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</si>
  <si>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</si>
  <si>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</si>
  <si>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</si>
  <si>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</si>
  <si>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</si>
  <si>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</si>
  <si>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</si>
  <si>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</si>
  <si>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</si>
  <si>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</si>
  <si>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</si>
  <si>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</si>
  <si>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</si>
  <si>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</si>
  <si>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</si>
  <si>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</si>
  <si>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</si>
  <si>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</si>
  <si>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</si>
  <si>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</si>
  <si>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</si>
  <si>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</si>
  <si>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</si>
  <si>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</si>
  <si>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</si>
  <si>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</si>
  <si>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</si>
  <si>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</si>
  <si>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</si>
  <si>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</si>
  <si>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</si>
  <si>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</si>
  <si>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</si>
  <si>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</si>
  <si>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</si>
  <si>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</si>
  <si>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</si>
  <si>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</si>
  <si>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</si>
  <si>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</si>
  <si>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</si>
  <si>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</si>
  <si>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</si>
  <si>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</si>
  <si>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</si>
  <si>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</si>
  <si>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</si>
  <si>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</si>
  <si>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</si>
  <si>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</si>
  <si>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</si>
  <si>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</si>
  <si>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</si>
  <si>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</si>
  <si>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</si>
  <si>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</si>
  <si>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</si>
  <si>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</si>
  <si>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</si>
  <si>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</si>
  <si>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</si>
  <si>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</si>
  <si>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</si>
  <si>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</si>
  <si>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</si>
  <si>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</si>
  <si>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</si>
  <si>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</si>
  <si>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</si>
  <si>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</si>
  <si>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</si>
  <si>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</si>
  <si>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</si>
  <si>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</si>
  <si>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</si>
  <si>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</si>
  <si>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</si>
  <si>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</si>
  <si>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</si>
  <si>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</si>
  <si>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</si>
  <si>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</si>
  <si>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</si>
  <si>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</si>
  <si>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</si>
  <si>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</si>
  <si>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</si>
  <si>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</si>
  <si>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</si>
  <si>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</si>
  <si>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</si>
  <si>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</si>
  <si>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</si>
  <si>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</si>
  <si>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</si>
  <si>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</si>
  <si>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</si>
  <si>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</si>
  <si>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</si>
  <si>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</si>
  <si>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</si>
  <si>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</si>
  <si>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</si>
  <si>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</si>
  <si>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</si>
  <si>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</si>
  <si>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</si>
  <si>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</si>
  <si>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</si>
  <si>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</si>
  <si>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</si>
  <si>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</si>
  <si>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</si>
  <si>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</si>
  <si>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</si>
  <si>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</si>
  <si>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</si>
  <si>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</si>
  <si>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</si>
  <si>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</si>
  <si>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</si>
  <si>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</si>
  <si>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</si>
  <si>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</si>
  <si>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</si>
  <si>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</si>
  <si>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</si>
  <si>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</si>
  <si>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</si>
  <si>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</si>
  <si>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</si>
  <si>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</si>
  <si>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</si>
  <si>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</si>
  <si>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</si>
  <si>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</si>
  <si>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</si>
  <si>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</si>
  <si>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</si>
  <si>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</si>
  <si>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</si>
  <si>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</si>
  <si>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</si>
  <si>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</si>
  <si>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</si>
  <si>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</si>
  <si>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</si>
  <si>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</si>
  <si>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</si>
  <si>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</si>
  <si>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</si>
  <si>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</si>
  <si>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</si>
  <si>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</si>
  <si>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</si>
  <si>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</si>
  <si>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</si>
  <si>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</si>
  <si>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</si>
  <si>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</si>
  <si>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</si>
  <si>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</si>
  <si>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</si>
  <si>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</si>
  <si>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</si>
  <si>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</si>
  <si>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</si>
  <si>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</si>
  <si>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</si>
  <si>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</si>
  <si>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</si>
  <si>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</si>
  <si>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</si>
  <si>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</si>
  <si>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</si>
  <si>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</si>
  <si>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</si>
  <si>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</si>
  <si>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</si>
  <si>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</si>
  <si>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</si>
  <si>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</si>
  <si>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</si>
  <si>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</si>
  <si>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</si>
  <si>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</si>
  <si>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</si>
  <si>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</si>
  <si>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</si>
  <si>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</si>
  <si>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</si>
  <si>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</si>
  <si>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</si>
  <si>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</si>
  <si>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</si>
  <si>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</si>
  <si>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</si>
  <si>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</si>
  <si>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</si>
  <si>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</si>
  <si>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</si>
  <si>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</si>
  <si>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</si>
  <si>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</si>
  <si>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</si>
  <si>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</si>
  <si>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</si>
  <si>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</si>
  <si>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</si>
  <si>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</si>
  <si>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</si>
  <si>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</si>
  <si>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</si>
  <si>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</si>
  <si>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</si>
  <si>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</si>
  <si>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</si>
  <si>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</si>
  <si>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</si>
  <si>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</si>
  <si>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</si>
  <si>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</si>
  <si>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</si>
  <si>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</si>
  <si>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</si>
  <si>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</si>
  <si>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</si>
  <si>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</si>
  <si>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</si>
  <si>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</si>
  <si>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</si>
  <si>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</si>
  <si>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</si>
  <si>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</si>
  <si>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</si>
  <si>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</si>
  <si>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</si>
  <si>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</si>
  <si>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</si>
  <si>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</si>
  <si>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</si>
  <si>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</si>
  <si>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</si>
  <si>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</si>
  <si>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</si>
  <si>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</si>
  <si>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</si>
  <si>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</si>
  <si>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</si>
  <si>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</si>
  <si>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</si>
  <si>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</si>
  <si>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</si>
  <si>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</si>
  <si>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</si>
  <si>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</si>
  <si>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</si>
  <si>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</si>
  <si>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</si>
  <si>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</si>
  <si>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</si>
  <si>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</si>
  <si>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</si>
  <si>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</si>
  <si>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</si>
  <si>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</si>
  <si>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</si>
  <si>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</si>
  <si>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</si>
  <si>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</si>
  <si>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</si>
  <si>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</si>
  <si>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</si>
  <si>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</si>
  <si>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</si>
  <si>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</si>
  <si>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</si>
  <si>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</si>
  <si>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</si>
  <si>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</si>
  <si>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</si>
  <si>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</si>
  <si>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</si>
  <si>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</si>
  <si>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</si>
  <si>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</si>
  <si>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</si>
  <si>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</si>
  <si>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</si>
  <si>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</si>
  <si>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</si>
  <si>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</si>
  <si>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</si>
  <si>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</si>
  <si>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</si>
  <si>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</si>
  <si>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</si>
  <si>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</si>
  <si>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</si>
  <si>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</si>
  <si>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</si>
  <si>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</si>
  <si>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</si>
  <si>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</si>
  <si>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</si>
  <si>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</si>
  <si>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</si>
  <si>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</si>
  <si>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</si>
  <si>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</si>
  <si>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</si>
  <si>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</si>
  <si>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</si>
  <si>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</si>
  <si>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</si>
  <si>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</si>
  <si>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</si>
  <si>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</si>
  <si>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</si>
  <si>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</si>
  <si>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</si>
  <si>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</si>
  <si>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</si>
  <si>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</si>
  <si>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</si>
  <si>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</si>
  <si>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</si>
  <si>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</si>
  <si>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</si>
  <si>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</si>
  <si>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</si>
  <si>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</si>
  <si>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</si>
  <si>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</si>
  <si>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</si>
  <si>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</si>
  <si>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</si>
  <si>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</si>
  <si>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</si>
  <si>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</si>
  <si>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</si>
  <si>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</si>
  <si>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</si>
  <si>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</si>
  <si>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</si>
  <si>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</si>
  <si>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</si>
  <si>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</si>
  <si>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</si>
  <si>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</si>
  <si>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</si>
  <si>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</si>
  <si>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</si>
  <si>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</si>
  <si>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</si>
  <si>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</si>
  <si>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</si>
  <si>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</si>
  <si>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</si>
  <si>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</si>
  <si>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</si>
  <si>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</si>
  <si>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</si>
  <si>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</si>
  <si>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</si>
  <si>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</si>
  <si>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</si>
  <si>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</si>
  <si>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</si>
  <si>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</si>
  <si>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</si>
  <si>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</si>
  <si>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</si>
  <si>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</si>
  <si>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</si>
  <si>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</si>
  <si>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</si>
  <si>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</si>
  <si>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</si>
  <si>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</si>
  <si>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</si>
  <si>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</si>
  <si>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</si>
  <si>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</si>
  <si>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</si>
  <si>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</si>
  <si>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</si>
  <si>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</si>
  <si>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</si>
  <si>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</si>
  <si>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</si>
  <si>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</si>
  <si>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</si>
  <si>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</si>
  <si>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</si>
  <si>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</si>
  <si>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</si>
  <si>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</si>
  <si>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</si>
  <si>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</si>
  <si>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</si>
  <si>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</si>
  <si>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</si>
  <si>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</si>
  <si>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</si>
  <si>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</si>
  <si>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</si>
  <si>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</si>
  <si>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</si>
  <si>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</si>
  <si>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</si>
  <si>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</si>
  <si>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</si>
  <si>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</si>
  <si>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</si>
  <si>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</si>
  <si>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</si>
  <si>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</si>
  <si>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</si>
  <si>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</si>
  <si>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</si>
  <si>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</si>
  <si>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</si>
  <si>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</si>
  <si>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</si>
  <si>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</si>
  <si>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</si>
  <si>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</si>
  <si>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</si>
  <si>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</si>
  <si>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</si>
  <si>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</si>
  <si>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</si>
  <si>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</si>
  <si>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</si>
  <si>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</si>
  <si>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</si>
  <si>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</si>
  <si>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</si>
  <si>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</si>
  <si>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</si>
  <si>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</si>
  <si>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</si>
  <si>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</si>
  <si>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</si>
  <si>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</si>
  <si>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</si>
  <si>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</si>
  <si>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</si>
  <si>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</si>
  <si>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</si>
  <si>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</si>
  <si>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</si>
  <si>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</si>
  <si>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</si>
  <si>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</si>
  <si>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</si>
  <si>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</si>
  <si>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</si>
  <si>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</si>
  <si>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</si>
  <si>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</si>
  <si>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</si>
  <si>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</si>
  <si>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</si>
  <si>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</si>
  <si>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</si>
  <si>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</si>
  <si>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</si>
  <si>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</si>
  <si>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</si>
  <si>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</si>
  <si>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</si>
  <si>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</si>
  <si>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</si>
  <si>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</si>
  <si>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</si>
  <si>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</si>
  <si>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</si>
  <si>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</si>
  <si>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</si>
  <si>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</si>
  <si>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</si>
  <si>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</si>
  <si>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</si>
  <si>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</si>
  <si>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</si>
  <si>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</si>
  <si>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</si>
  <si>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</si>
  <si>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</si>
  <si>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</si>
  <si>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</si>
  <si>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</si>
  <si>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</si>
  <si>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</si>
  <si>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</si>
  <si>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</si>
  <si>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</si>
  <si>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</si>
  <si>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</si>
  <si>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</si>
  <si>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</si>
  <si>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</si>
  <si>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</si>
  <si>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</si>
  <si>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</si>
  <si>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</si>
  <si>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</si>
  <si>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</si>
  <si>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</si>
  <si>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</si>
  <si>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</si>
  <si>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</si>
  <si>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</si>
  <si>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</si>
  <si>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</si>
  <si>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</si>
  <si>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</si>
  <si>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</si>
  <si>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</si>
  <si>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</si>
  <si>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</si>
  <si>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</si>
  <si>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</si>
  <si>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</si>
  <si>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</si>
  <si>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</si>
  <si>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</si>
  <si>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</si>
  <si>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</si>
  <si>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</si>
  <si>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</si>
  <si>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</si>
  <si>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</si>
  <si>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</si>
  <si>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</si>
  <si>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</si>
  <si>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</si>
  <si>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</si>
  <si>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</si>
  <si>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</si>
  <si>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</si>
  <si>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</si>
  <si>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</si>
  <si>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</si>
  <si>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</si>
  <si>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</si>
  <si>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</si>
  <si>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</si>
  <si>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</si>
  <si>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</si>
  <si>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</si>
  <si>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</si>
  <si>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</si>
  <si>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</si>
  <si>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</si>
  <si>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</si>
  <si>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</si>
  <si>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</si>
  <si>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</si>
  <si>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</si>
  <si>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</si>
  <si>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</si>
  <si>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</si>
  <si>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</si>
  <si>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</si>
  <si>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</si>
  <si>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</si>
  <si>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</si>
  <si>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</si>
  <si>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</si>
  <si>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</si>
  <si>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</si>
  <si>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</si>
  <si>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</si>
  <si>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</si>
  <si>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</si>
  <si>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</si>
  <si>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</si>
  <si>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</si>
  <si>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</si>
  <si>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</si>
  <si>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</si>
  <si>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</si>
  <si>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</si>
  <si>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</si>
  <si>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</si>
  <si>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</si>
  <si>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</si>
  <si>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</si>
  <si>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</si>
  <si>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</si>
  <si>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</si>
  <si>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</si>
  <si>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</si>
  <si>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</si>
  <si>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</si>
  <si>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</si>
  <si>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</si>
  <si>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</si>
  <si>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</si>
  <si>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</si>
  <si>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</si>
  <si>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</si>
  <si>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</si>
  <si>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</si>
  <si>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</si>
  <si>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</si>
  <si>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</si>
  <si>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</si>
  <si>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</si>
  <si>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</si>
  <si>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</si>
  <si>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</si>
  <si>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</si>
  <si>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</si>
  <si>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</si>
  <si>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</si>
  <si>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</si>
  <si>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</si>
  <si>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</si>
  <si>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</si>
  <si>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</si>
  <si>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</si>
  <si>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</si>
  <si>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</si>
  <si>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</si>
  <si>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</si>
  <si>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</si>
  <si>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</si>
  <si>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</si>
  <si>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</si>
  <si>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</si>
  <si>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</si>
  <si>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</si>
  <si>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</si>
  <si>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</si>
  <si>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</si>
  <si>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</si>
  <si>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</si>
  <si>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</si>
  <si>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</si>
  <si>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</si>
  <si>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</si>
  <si>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</si>
  <si>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</si>
  <si>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</si>
  <si>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</si>
  <si>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</si>
  <si>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</si>
  <si>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</si>
  <si>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</si>
  <si>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</si>
  <si>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</si>
  <si>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</si>
  <si>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</si>
  <si>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</si>
  <si>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</si>
  <si>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</si>
  <si>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</si>
  <si>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</si>
  <si>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</si>
  <si>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</si>
  <si>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</si>
  <si>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</si>
  <si>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</si>
  <si>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</si>
  <si>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</si>
  <si>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</si>
  <si>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</si>
  <si>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</si>
  <si>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</si>
  <si>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</si>
  <si>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</si>
  <si>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</si>
  <si>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</si>
  <si>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</si>
  <si>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</si>
  <si>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</si>
  <si>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</si>
  <si>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</si>
  <si>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</si>
  <si>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</si>
  <si>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</si>
  <si>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</si>
  <si>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</si>
  <si>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</si>
  <si>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</si>
  <si>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</si>
  <si>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</si>
  <si>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</si>
  <si>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</si>
  <si>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</si>
  <si>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</si>
  <si>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</si>
  <si>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</si>
  <si>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</si>
  <si>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</si>
  <si>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</si>
  <si>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</si>
  <si>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</si>
  <si>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</si>
  <si>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</si>
  <si>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</si>
  <si>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</si>
  <si>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</si>
  <si>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</si>
  <si>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</si>
  <si>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</si>
  <si>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</si>
  <si>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</si>
  <si>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</si>
  <si>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</si>
  <si>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</si>
  <si>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</si>
  <si>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</si>
  <si>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</si>
  <si>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</si>
  <si>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</si>
  <si>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</si>
  <si>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</si>
  <si>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</si>
  <si>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</si>
  <si>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</si>
  <si>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</si>
  <si>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</si>
  <si>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</si>
  <si>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</si>
  <si>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</si>
  <si>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</si>
  <si>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</si>
  <si>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</si>
  <si>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</si>
  <si>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</si>
  <si>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</si>
  <si>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</si>
  <si>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</si>
  <si>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</si>
  <si>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</si>
  <si>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</si>
  <si>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</si>
  <si>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</si>
  <si>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</si>
  <si>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</si>
  <si>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</si>
  <si>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</si>
  <si>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</si>
  <si>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</si>
  <si>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</si>
  <si>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</si>
  <si>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</si>
  <si>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</si>
  <si>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</si>
  <si>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</si>
  <si>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</si>
  <si>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</si>
  <si>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</si>
  <si>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</si>
  <si>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</si>
  <si>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</si>
  <si>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</si>
  <si>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</si>
  <si>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</si>
  <si>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</si>
  <si>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</si>
  <si>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</si>
  <si>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</si>
  <si>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</si>
  <si>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</si>
  <si>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</si>
  <si>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</si>
  <si>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</si>
  <si>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</si>
  <si>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</si>
  <si>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</si>
  <si>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</si>
  <si>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</si>
  <si>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</si>
  <si>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</si>
  <si>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</si>
  <si>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</si>
  <si>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</si>
  <si>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</si>
  <si>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</si>
  <si>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</si>
  <si>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</si>
  <si>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</si>
  <si>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</si>
  <si>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</si>
  <si>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</si>
  <si>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</si>
  <si>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</si>
  <si>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</si>
  <si>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</si>
  <si>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</si>
  <si>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</si>
  <si>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</si>
  <si>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</si>
  <si>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</si>
  <si>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</si>
  <si>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</si>
  <si>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</si>
  <si>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</si>
  <si>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</si>
  <si>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</si>
  <si>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</si>
  <si>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</si>
  <si>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</si>
  <si>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</si>
  <si>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</si>
  <si>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</si>
  <si>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</si>
  <si>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</si>
  <si>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</si>
  <si>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</si>
  <si>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</si>
  <si>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</si>
  <si>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</si>
  <si>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</si>
  <si>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</si>
  <si>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</si>
  <si>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</si>
  <si>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</si>
  <si>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</si>
  <si>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</si>
  <si>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</si>
  <si>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</si>
  <si>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</si>
  <si>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</si>
  <si>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</si>
  <si>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</si>
  <si>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</si>
  <si>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</si>
  <si>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</si>
  <si>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</si>
  <si>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</si>
  <si>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</si>
  <si>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</si>
  <si>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</si>
  <si>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</si>
  <si>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</si>
  <si>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</si>
  <si>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</si>
  <si>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</si>
  <si>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</si>
  <si>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</si>
  <si>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</si>
  <si>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</si>
  <si>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</si>
  <si>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</si>
  <si>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</si>
  <si>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</si>
  <si>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</si>
  <si>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</si>
  <si>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</si>
  <si>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</si>
  <si>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</si>
  <si>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</si>
  <si>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</si>
  <si>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</si>
  <si>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</si>
  <si>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</si>
  <si>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</si>
  <si>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</si>
  <si>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</si>
  <si>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</si>
  <si>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</si>
  <si>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</si>
  <si>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</si>
  <si>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</si>
  <si>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</si>
  <si>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</si>
  <si>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</si>
  <si>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</si>
  <si>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</si>
  <si>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</si>
  <si>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</si>
  <si>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</si>
  <si>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</si>
  <si>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</si>
  <si>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</si>
  <si>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</si>
  <si>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</si>
  <si>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</si>
  <si>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</si>
  <si>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</si>
  <si>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</si>
  <si>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</si>
  <si>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</si>
  <si>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</si>
  <si>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</si>
  <si>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</si>
  <si>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</si>
  <si>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</si>
  <si>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</si>
  <si>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</si>
  <si>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</si>
  <si>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</si>
  <si>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</si>
  <si>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</si>
  <si>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</si>
  <si>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</si>
  <si>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</si>
  <si>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</si>
  <si>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</si>
  <si>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</si>
  <si>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</si>
  <si>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</si>
  <si>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</si>
  <si>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</si>
  <si>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</si>
  <si>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</si>
  <si>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</si>
  <si>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</si>
  <si>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</si>
  <si>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</si>
  <si>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</si>
  <si>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</si>
  <si>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</si>
  <si>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</si>
  <si>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</si>
  <si>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</si>
  <si>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</si>
  <si>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</si>
  <si>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</si>
  <si>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</si>
  <si>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</si>
  <si>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</si>
  <si>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</si>
  <si>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</si>
  <si>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</si>
  <si>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</si>
  <si>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</si>
  <si>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</si>
  <si>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</si>
  <si>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</si>
  <si>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</si>
  <si>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</si>
  <si>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</si>
  <si>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</si>
  <si>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</si>
  <si>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</si>
  <si>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</si>
  <si>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</si>
  <si>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</si>
  <si>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</si>
  <si>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</si>
  <si>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</si>
  <si>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</si>
  <si>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</si>
  <si>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</si>
  <si>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</si>
  <si>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</si>
  <si>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</si>
  <si>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</si>
  <si>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</si>
  <si>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</si>
  <si>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</si>
  <si>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</si>
  <si>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</si>
  <si>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</si>
  <si>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</si>
  <si>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</si>
  <si>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</si>
  <si>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</si>
  <si>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</si>
  <si>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</si>
  <si>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</si>
  <si>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</si>
  <si>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</si>
  <si>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</si>
  <si>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</si>
  <si>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</si>
  <si>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</si>
  <si>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</si>
  <si>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</si>
  <si>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</si>
  <si>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</si>
  <si>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</si>
  <si>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</si>
  <si>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</si>
  <si>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</si>
  <si>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</si>
  <si>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</si>
  <si>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</si>
  <si>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</si>
  <si>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</si>
  <si>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</si>
  <si>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</si>
  <si>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</si>
  <si>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</si>
  <si>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</si>
  <si>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</si>
  <si>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</si>
  <si>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</si>
  <si>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</si>
  <si>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</si>
  <si>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</si>
  <si>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</si>
  <si>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</si>
  <si>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</si>
  <si>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</si>
  <si>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</si>
  <si>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</si>
  <si>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</si>
  <si>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</si>
  <si>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</si>
  <si>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</si>
  <si>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</si>
  <si>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</si>
  <si>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</si>
  <si>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</si>
  <si>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</si>
  <si>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</si>
  <si>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</si>
  <si>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</si>
  <si>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</si>
  <si>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</si>
  <si>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</si>
  <si>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</si>
  <si>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</si>
  <si>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</si>
  <si>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</si>
  <si>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</si>
  <si>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</si>
  <si>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</si>
  <si>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</si>
  <si>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</si>
  <si>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</si>
  <si>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</si>
  <si>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</si>
  <si>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</si>
  <si>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</si>
  <si>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</si>
  <si>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</si>
  <si>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</si>
  <si>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</si>
  <si>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</si>
  <si>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</si>
  <si>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</si>
  <si>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</si>
  <si>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</si>
  <si>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</si>
  <si>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</si>
  <si>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</si>
  <si>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</si>
  <si>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</si>
  <si>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</si>
  <si>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</si>
  <si>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</si>
  <si>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</si>
  <si>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</si>
  <si>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</si>
  <si>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</si>
  <si>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</si>
  <si>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</si>
  <si>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</si>
  <si>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</si>
  <si>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</si>
  <si>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</si>
  <si>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</si>
  <si>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</si>
  <si>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</si>
  <si>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</si>
  <si>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</si>
  <si>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</si>
  <si>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</si>
  <si>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</si>
  <si>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</si>
  <si>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</si>
  <si>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</si>
  <si>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</si>
  <si>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</si>
  <si>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</si>
  <si>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</si>
  <si>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</si>
  <si>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</si>
  <si>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</si>
  <si>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</si>
  <si>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</si>
  <si>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</si>
  <si>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</si>
  <si>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</si>
  <si>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</si>
  <si>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</si>
  <si>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</si>
  <si>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</si>
  <si>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</si>
  <si>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</si>
  <si>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</si>
  <si>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</si>
  <si>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</si>
  <si>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</si>
  <si>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</si>
  <si>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</si>
  <si>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</si>
  <si>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</si>
  <si>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</si>
  <si>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</si>
  <si>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</si>
  <si>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</si>
  <si>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</si>
  <si>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</si>
  <si>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</si>
  <si>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</si>
  <si>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</si>
  <si>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</si>
  <si>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</si>
  <si>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</si>
  <si>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</si>
  <si>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</si>
  <si>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</si>
  <si>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</si>
  <si>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</si>
  <si>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</si>
  <si>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</si>
  <si>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</si>
  <si>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</si>
  <si>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</si>
  <si>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</si>
  <si>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</si>
  <si>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</si>
  <si>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</si>
  <si>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</si>
  <si>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</si>
  <si>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</si>
  <si>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</si>
  <si>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</si>
  <si>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</si>
  <si>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</si>
  <si>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</si>
  <si>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</si>
  <si>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</si>
  <si>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</si>
  <si>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</si>
  <si>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</si>
  <si>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</si>
  <si>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</si>
  <si>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</si>
  <si>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</si>
  <si>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</si>
  <si>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</si>
  <si>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</si>
  <si>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</si>
  <si>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</si>
  <si>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</si>
  <si>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</si>
  <si>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</si>
  <si>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</si>
  <si>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</si>
  <si>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</si>
  <si>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</si>
  <si>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</si>
  <si>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</si>
  <si>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</si>
  <si>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</si>
  <si>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</si>
  <si>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</si>
  <si>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</si>
  <si>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</si>
  <si>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</si>
  <si>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</si>
  <si>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</si>
  <si>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</si>
  <si>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</si>
  <si>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</si>
  <si>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</si>
  <si>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</si>
  <si>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</si>
  <si>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</si>
  <si>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</si>
  <si>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</si>
  <si>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</si>
  <si>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</si>
  <si>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</si>
  <si>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</si>
  <si>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</si>
  <si>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</si>
  <si>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</si>
  <si>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</si>
  <si>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</si>
  <si>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</si>
  <si>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</si>
  <si>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</si>
  <si>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</si>
  <si>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</si>
  <si>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</si>
  <si>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</si>
  <si>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</si>
  <si>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</si>
  <si>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</si>
  <si>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</si>
  <si>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</si>
  <si>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</si>
  <si>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</si>
  <si>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</si>
  <si>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</si>
  <si>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</si>
  <si>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</si>
  <si>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</si>
  <si>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</si>
  <si>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</si>
  <si>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</si>
  <si>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</si>
  <si>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</si>
  <si>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</si>
  <si>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</si>
  <si>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</si>
  <si>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</si>
  <si>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</si>
  <si>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</si>
  <si>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</si>
  <si>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</si>
  <si>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</si>
  <si>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</si>
  <si>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</si>
  <si>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</si>
  <si>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</si>
  <si>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</si>
  <si>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</si>
  <si>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</si>
  <si>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</si>
  <si>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</si>
  <si>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</si>
  <si>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</si>
  <si>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</si>
  <si>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</si>
  <si>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</si>
  <si>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</si>
  <si>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</si>
  <si>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</si>
  <si>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</si>
  <si>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</si>
  <si>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</si>
  <si>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</si>
  <si>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</si>
  <si>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</si>
  <si>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</si>
  <si>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</si>
  <si>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</si>
  <si>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</si>
  <si>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</si>
  <si>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</si>
  <si>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</si>
  <si>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</si>
  <si>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</si>
  <si>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</si>
  <si>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</si>
  <si>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</si>
  <si>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</si>
  <si>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</si>
  <si>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</si>
  <si>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</si>
  <si>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</si>
  <si>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</si>
  <si>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</si>
  <si>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</si>
  <si>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</si>
  <si>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</si>
  <si>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</si>
  <si>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</si>
  <si>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</si>
  <si>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</si>
  <si>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</si>
  <si>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</si>
  <si>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</si>
  <si>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</si>
  <si>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</si>
  <si>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</si>
  <si>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</si>
  <si>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</si>
  <si>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</si>
  <si>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</si>
  <si>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</si>
  <si>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</si>
  <si>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</si>
  <si>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</si>
  <si>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</si>
  <si>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</si>
  <si>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</si>
  <si>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</si>
  <si>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</si>
  <si>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</si>
  <si>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</si>
  <si>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</si>
  <si>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</si>
  <si>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</si>
  <si>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</si>
  <si>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</si>
  <si>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</si>
  <si>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</si>
  <si>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</si>
  <si>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</si>
  <si>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</si>
  <si>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</si>
  <si>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</si>
  <si>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</si>
  <si>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</si>
  <si>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</si>
  <si>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</si>
  <si>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</si>
  <si>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</si>
  <si>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</si>
  <si>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</si>
  <si>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</si>
  <si>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</si>
  <si>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</si>
  <si>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</si>
  <si>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</si>
  <si>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</si>
  <si>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</si>
  <si>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</si>
  <si>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</si>
  <si>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</si>
  <si>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</si>
  <si>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</si>
  <si>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</si>
  <si>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</si>
  <si>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</si>
  <si>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</si>
  <si>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</si>
  <si>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</si>
  <si>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</si>
  <si>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</si>
  <si>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</si>
  <si>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</si>
  <si>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</si>
  <si>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</si>
  <si>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</si>
  <si>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</si>
  <si>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</si>
  <si>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</si>
  <si>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</si>
  <si>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</si>
  <si>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</si>
  <si>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</si>
  <si>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</si>
  <si>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</si>
  <si>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</si>
  <si>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</si>
  <si>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</si>
  <si>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</si>
  <si>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</si>
  <si>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</si>
  <si>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</si>
  <si>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</si>
  <si>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</si>
  <si>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</si>
  <si>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</si>
  <si>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</si>
  <si>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</si>
  <si>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</si>
  <si>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</si>
  <si>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</si>
  <si>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</si>
  <si>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</si>
  <si>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</si>
  <si>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</si>
  <si>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</si>
  <si>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</si>
  <si>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</si>
  <si>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</si>
  <si>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</si>
  <si>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</si>
  <si>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</si>
  <si>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</si>
  <si>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</si>
  <si>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</si>
  <si>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</si>
  <si>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</si>
  <si>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</si>
  <si>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</si>
  <si>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</si>
  <si>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</si>
  <si>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</si>
  <si>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</si>
  <si>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</si>
  <si>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</si>
  <si>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</si>
  <si>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</si>
  <si>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</si>
  <si>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</si>
  <si>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</si>
  <si>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</si>
  <si>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</si>
  <si>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</si>
  <si>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</si>
  <si>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</si>
  <si>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</si>
  <si>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</si>
  <si>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</si>
  <si>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</si>
  <si>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</si>
  <si>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</si>
  <si>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</si>
  <si>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</si>
  <si>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</si>
  <si>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</si>
  <si>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</si>
  <si>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</si>
  <si>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</si>
  <si>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</si>
  <si>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</si>
  <si>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</si>
  <si>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</si>
  <si>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</si>
  <si>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</si>
  <si>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</si>
  <si>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</si>
  <si>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</si>
  <si>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</si>
  <si>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</si>
  <si>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</si>
  <si>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</si>
  <si>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</si>
  <si>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</si>
  <si>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</si>
  <si>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</si>
  <si>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</si>
  <si>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</si>
  <si>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</si>
  <si>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</si>
  <si>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</si>
  <si>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</si>
  <si>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</si>
  <si>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</si>
  <si>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</si>
  <si>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</si>
  <si>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</si>
  <si>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</si>
  <si>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</si>
  <si>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</si>
  <si>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</si>
  <si>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</si>
  <si>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</si>
  <si>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</si>
  <si>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</si>
  <si>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</si>
  <si>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</si>
  <si>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</si>
  <si>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</si>
  <si>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</si>
  <si>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</si>
  <si>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</si>
  <si>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</si>
  <si>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</si>
  <si>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</si>
  <si>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</si>
  <si>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</si>
  <si>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</si>
  <si>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</si>
  <si>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</si>
  <si>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</si>
  <si>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</si>
  <si>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</si>
  <si>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</si>
  <si>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</si>
  <si>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</si>
  <si>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</si>
  <si>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</si>
  <si>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</si>
  <si>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</si>
  <si>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</si>
  <si>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</si>
  <si>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</si>
  <si>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</si>
  <si>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</si>
  <si>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</si>
  <si>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</si>
  <si>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</si>
  <si>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</si>
  <si>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</si>
  <si>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</si>
  <si>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</si>
  <si>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</si>
  <si>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</si>
  <si>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</si>
  <si>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</si>
  <si>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</si>
  <si>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</si>
  <si>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</si>
  <si>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</si>
  <si>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</si>
  <si>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</si>
  <si>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</si>
  <si>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</si>
  <si>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</si>
  <si>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</si>
  <si>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</si>
  <si>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</si>
  <si>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</si>
  <si>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</si>
  <si>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</si>
  <si>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</si>
  <si>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</si>
  <si>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</si>
  <si>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</si>
  <si>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</si>
  <si>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</si>
  <si>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</si>
  <si>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</si>
  <si>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</si>
  <si>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</si>
  <si>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</si>
  <si>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</si>
  <si>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</si>
  <si>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</si>
  <si>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</si>
  <si>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</si>
  <si>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</si>
  <si>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</si>
  <si>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</si>
  <si>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</si>
  <si>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</si>
  <si>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</si>
  <si>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</si>
  <si>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</si>
  <si>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</si>
  <si>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</si>
  <si>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</si>
  <si>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</si>
  <si>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</si>
  <si>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</si>
  <si>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</si>
  <si>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</si>
  <si>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</si>
  <si>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</si>
  <si>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</si>
  <si>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</si>
  <si>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</si>
  <si>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</si>
  <si>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</si>
  <si>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</si>
  <si>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</si>
  <si>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</si>
  <si>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</si>
  <si>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</si>
  <si>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</si>
  <si>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</si>
  <si>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</si>
  <si>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</si>
  <si>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</si>
  <si>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</si>
  <si>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</si>
  <si>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</si>
  <si>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</si>
  <si>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</si>
  <si>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</si>
  <si>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</si>
  <si>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</si>
  <si>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</si>
  <si>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</si>
  <si>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</si>
  <si>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</si>
  <si>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</si>
  <si>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</si>
  <si>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</si>
  <si>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</si>
  <si>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</si>
  <si>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</si>
  <si>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</si>
  <si>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</si>
  <si>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</si>
  <si>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</si>
  <si>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</si>
  <si>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</si>
  <si>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</si>
  <si>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</si>
  <si>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</si>
  <si>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</si>
  <si>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</si>
  <si>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</si>
  <si>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</si>
  <si>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</si>
  <si>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</si>
  <si>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</si>
  <si>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</si>
  <si>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</si>
  <si>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</si>
  <si>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</si>
  <si>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</si>
  <si>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</si>
  <si>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</si>
  <si>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</si>
  <si>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</si>
  <si>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</si>
  <si>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</si>
  <si>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</si>
  <si>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</si>
  <si>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</si>
  <si>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</si>
  <si>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</si>
  <si>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</si>
  <si>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</si>
  <si>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</si>
  <si>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</si>
  <si>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</si>
  <si>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</si>
  <si>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</si>
  <si>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</si>
  <si>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</si>
  <si>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</si>
  <si>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</si>
  <si>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</si>
  <si>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</si>
  <si>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</si>
  <si>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</si>
  <si>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</si>
  <si>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</si>
  <si>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</si>
  <si>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</si>
  <si>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</si>
  <si>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</si>
  <si>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</si>
  <si>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</si>
  <si>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</si>
  <si>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</si>
  <si>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</si>
  <si>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</si>
  <si>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</si>
  <si>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</si>
  <si>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</si>
  <si>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</si>
  <si>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</si>
  <si>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</si>
  <si>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</si>
  <si>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</si>
  <si>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</si>
  <si>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</si>
  <si>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</si>
  <si>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</si>
  <si>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</si>
  <si>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</si>
  <si>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</si>
  <si>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</si>
  <si>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</si>
  <si>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</si>
  <si>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</si>
  <si>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</si>
  <si>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</si>
  <si>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</si>
  <si>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</si>
  <si>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</si>
  <si>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</si>
  <si>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</si>
  <si>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</si>
  <si>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</si>
  <si>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</si>
  <si>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</si>
  <si>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</si>
  <si>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</si>
  <si>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</si>
  <si>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</si>
  <si>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</si>
  <si>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</si>
  <si>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</si>
  <si>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</si>
  <si>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</si>
  <si>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</si>
  <si>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</si>
  <si>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</si>
  <si>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</si>
  <si>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</si>
  <si>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</si>
  <si>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</si>
  <si>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</si>
  <si>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</si>
  <si>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</si>
  <si>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</si>
  <si>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</si>
  <si>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</si>
  <si>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</si>
  <si>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</si>
  <si>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</si>
  <si>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</si>
  <si>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</si>
  <si>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</si>
  <si>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</si>
  <si>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</si>
  <si>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</si>
  <si>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</si>
  <si>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</si>
  <si>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</si>
  <si>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</si>
  <si>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</si>
  <si>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</si>
  <si>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</si>
  <si>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</si>
  <si>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</si>
  <si>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</si>
  <si>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</si>
  <si>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</si>
  <si>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</si>
  <si>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</si>
  <si>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</si>
  <si>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</si>
  <si>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</si>
  <si>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</si>
  <si>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</si>
  <si>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</si>
  <si>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</si>
  <si>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</si>
  <si>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</si>
  <si>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</si>
  <si>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</si>
  <si>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</si>
  <si>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</si>
  <si>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</si>
  <si>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</si>
  <si>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</si>
  <si>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</si>
  <si>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</si>
  <si>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</si>
  <si>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</si>
  <si>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</si>
  <si>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</si>
  <si>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</si>
  <si>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</si>
  <si>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</si>
  <si>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</si>
  <si>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</si>
  <si>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</si>
  <si>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</si>
  <si>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</si>
  <si>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</si>
  <si>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</si>
  <si>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</si>
  <si>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</si>
  <si>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</si>
  <si>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</si>
  <si>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</si>
  <si>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</si>
  <si>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</si>
  <si>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</si>
  <si>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</si>
  <si>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</si>
  <si>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</si>
  <si>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</si>
  <si>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</si>
  <si>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</si>
  <si>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</si>
  <si>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</si>
  <si>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</si>
  <si>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</si>
  <si>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</si>
  <si>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</si>
  <si>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</si>
  <si>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</si>
  <si>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</si>
  <si>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</si>
  <si>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</si>
  <si>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</si>
  <si>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</si>
  <si>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</si>
  <si>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</si>
  <si>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</si>
  <si>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</si>
  <si>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</si>
  <si>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</si>
  <si>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</si>
  <si>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</si>
  <si>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</si>
  <si>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</si>
  <si>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</si>
  <si>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</si>
  <si>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</si>
  <si>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</si>
  <si>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</si>
  <si>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</si>
  <si>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</si>
  <si>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</si>
  <si>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</si>
  <si>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</si>
  <si>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</si>
  <si>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</si>
  <si>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</si>
  <si>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</si>
  <si>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</si>
  <si>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</si>
  <si>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</si>
  <si>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</si>
  <si>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</si>
  <si>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</si>
  <si>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</si>
  <si>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</si>
  <si>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</si>
  <si>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</si>
  <si>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</si>
  <si>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</si>
  <si>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</si>
  <si>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</si>
  <si>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</si>
  <si>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</si>
  <si>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</si>
  <si>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</si>
  <si>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</si>
  <si>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</si>
  <si>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</si>
  <si>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</si>
  <si>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</si>
  <si>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</si>
  <si>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</si>
  <si>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</si>
  <si>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</si>
  <si>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</si>
  <si>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</si>
  <si>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</si>
  <si>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</si>
  <si>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</si>
  <si>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</si>
  <si>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</si>
  <si>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</si>
  <si>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</si>
  <si>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</si>
  <si>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</si>
  <si>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</si>
  <si>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</si>
  <si>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</si>
  <si>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</si>
  <si>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</si>
  <si>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</si>
  <si>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</si>
  <si>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</si>
  <si>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</si>
  <si>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</si>
  <si>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</si>
  <si>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</si>
  <si>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</si>
  <si>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</si>
  <si>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</si>
  <si>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</si>
  <si>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</si>
  <si>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</si>
  <si>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</si>
  <si>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</si>
  <si>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</si>
  <si>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</si>
  <si>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</si>
  <si>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</si>
  <si>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</si>
  <si>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</si>
  <si>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</si>
  <si>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</si>
  <si>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</si>
  <si>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</si>
  <si>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</si>
  <si>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</si>
  <si>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</si>
  <si>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</si>
  <si>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</si>
  <si>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</si>
  <si>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</si>
  <si>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</si>
  <si>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</si>
  <si>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</si>
  <si>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</si>
  <si>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</si>
  <si>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</si>
  <si>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</si>
  <si>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</si>
  <si>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</si>
  <si>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</si>
  <si>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</si>
  <si>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</si>
  <si>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</si>
  <si>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</si>
  <si>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</si>
  <si>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</si>
  <si>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</si>
  <si>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</si>
  <si>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</si>
  <si>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</si>
  <si>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</si>
  <si>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</si>
  <si>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</si>
  <si>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</si>
  <si>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</si>
  <si>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</si>
  <si>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</si>
  <si>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</si>
  <si>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</si>
  <si>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</si>
  <si>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</si>
  <si>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</si>
  <si>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</si>
  <si>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</si>
  <si>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</si>
  <si>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</si>
  <si>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</si>
  <si>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</si>
  <si>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</si>
  <si>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</si>
  <si>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</si>
  <si>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</si>
  <si>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</si>
  <si>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</si>
  <si>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</si>
  <si>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</si>
  <si>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</si>
  <si>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</si>
  <si>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</si>
  <si>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</si>
  <si>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</si>
  <si>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</si>
  <si>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</si>
  <si>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</si>
  <si>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</si>
  <si>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</si>
  <si>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</si>
  <si>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</si>
  <si>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</si>
  <si>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</si>
  <si>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</si>
  <si>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</si>
  <si>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</si>
  <si>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</si>
  <si>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</si>
  <si>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</si>
  <si>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</si>
  <si>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</si>
  <si>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</si>
  <si>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</si>
  <si>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</si>
  <si>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</si>
  <si>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</si>
  <si>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</si>
  <si>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</si>
  <si>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</si>
  <si>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</si>
  <si>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</si>
  <si>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</si>
  <si>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</si>
  <si>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</si>
  <si>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</si>
  <si>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</si>
  <si>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</si>
  <si>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</si>
  <si>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</si>
  <si>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</si>
  <si>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</si>
  <si>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</si>
  <si>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</si>
  <si>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</si>
  <si>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</si>
  <si>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</si>
  <si>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</si>
  <si>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</si>
  <si>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</si>
  <si>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</si>
  <si>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</si>
  <si>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</si>
  <si>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</si>
  <si>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</si>
  <si>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</si>
  <si>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</si>
  <si>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</si>
  <si>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</si>
  <si>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</si>
  <si>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</si>
  <si>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</si>
  <si>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</si>
  <si>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</si>
  <si>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</si>
  <si>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</si>
  <si>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</si>
  <si>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</si>
  <si>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</si>
  <si>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</si>
  <si>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</si>
  <si>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</si>
  <si>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</si>
  <si>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</si>
  <si>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</si>
  <si>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</si>
  <si>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</si>
  <si>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</si>
  <si>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</si>
  <si>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</si>
  <si>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</si>
  <si>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</si>
  <si>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</si>
  <si>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</si>
  <si>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</si>
  <si>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</si>
  <si>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</si>
  <si>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</si>
  <si>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</si>
  <si>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</si>
  <si>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</si>
  <si>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</si>
  <si>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</si>
  <si>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</si>
  <si>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</si>
  <si>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</si>
  <si>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</si>
  <si>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</si>
  <si>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</si>
  <si>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</si>
  <si>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</si>
  <si>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</si>
  <si>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</si>
  <si>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</si>
  <si>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</si>
  <si>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</si>
  <si>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</si>
  <si>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</si>
  <si>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</si>
  <si>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</si>
  <si>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</si>
  <si>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</si>
  <si>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</si>
  <si>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</si>
  <si>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</si>
  <si>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</si>
  <si>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</si>
  <si>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</si>
  <si>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</si>
  <si>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</si>
  <si>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</si>
  <si>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</si>
  <si>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</si>
  <si>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</si>
  <si>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</si>
  <si>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</si>
  <si>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</si>
  <si>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</si>
  <si>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</si>
  <si>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</si>
  <si>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</si>
  <si>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</si>
  <si>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</si>
  <si>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</si>
  <si>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</si>
  <si>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</si>
  <si>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</si>
  <si>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</si>
  <si>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</si>
  <si>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</si>
  <si>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</si>
  <si>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</si>
  <si>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</si>
  <si>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</si>
  <si>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</si>
  <si>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</si>
  <si>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</si>
  <si>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</si>
  <si>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</si>
  <si>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</si>
  <si>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</si>
  <si>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</si>
  <si>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</si>
  <si>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</si>
  <si>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</si>
  <si>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</si>
  <si>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</si>
  <si>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</si>
  <si>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</si>
  <si>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</si>
  <si>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</si>
  <si>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</si>
  <si>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</si>
  <si>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</si>
  <si>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</si>
  <si>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</si>
  <si>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</si>
  <si>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</si>
  <si>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</si>
  <si>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</si>
  <si>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</si>
  <si>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</si>
  <si>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</si>
  <si>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</si>
  <si>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</si>
  <si>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</si>
  <si>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</si>
  <si>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</si>
  <si>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</si>
  <si>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</si>
  <si>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</si>
  <si>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</si>
  <si>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</si>
  <si>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</si>
  <si>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</si>
  <si>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</si>
  <si>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</si>
  <si>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</si>
  <si>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</si>
  <si>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</si>
  <si>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</si>
  <si>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</si>
  <si>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</si>
  <si>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</si>
  <si>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</si>
  <si>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</si>
  <si>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</si>
  <si>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</si>
  <si>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</si>
  <si>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</si>
  <si>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</si>
  <si>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</si>
  <si>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</si>
  <si>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</si>
  <si>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</si>
  <si>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</si>
  <si>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</si>
  <si>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</si>
  <si>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</si>
  <si>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</si>
  <si>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</si>
  <si>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</si>
  <si>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</si>
  <si>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</si>
  <si>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</si>
  <si>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</si>
  <si>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</si>
  <si>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</si>
  <si>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</si>
  <si>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</si>
  <si>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</si>
  <si>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</si>
  <si>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</si>
  <si>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</si>
  <si>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</si>
  <si>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</si>
  <si>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</si>
  <si>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</si>
  <si>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</si>
  <si>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</si>
  <si>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</si>
  <si>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</si>
  <si>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</si>
  <si>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</si>
  <si>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</si>
  <si>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</si>
  <si>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</si>
  <si>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</si>
  <si>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</si>
  <si>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</si>
  <si>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</si>
  <si>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</si>
  <si>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</si>
  <si>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</si>
  <si>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</si>
  <si>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</si>
  <si>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</si>
  <si>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</si>
  <si>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</si>
  <si>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</si>
  <si>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</si>
  <si>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</si>
  <si>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</si>
  <si>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</si>
  <si>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</si>
  <si>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</si>
  <si>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</si>
  <si>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</si>
  <si>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</si>
  <si>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</si>
  <si>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</si>
  <si>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</si>
  <si>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</si>
  <si>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</si>
  <si>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</si>
  <si>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</si>
  <si>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</si>
  <si>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</si>
  <si>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</si>
  <si>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</si>
  <si>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</si>
  <si>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</si>
  <si>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</si>
  <si>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</si>
  <si>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</si>
  <si>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</si>
  <si>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</si>
  <si>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</si>
  <si>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</si>
  <si>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</si>
  <si>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</si>
  <si>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</si>
  <si>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</si>
  <si>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</si>
  <si>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</si>
  <si>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</si>
  <si>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</si>
  <si>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</si>
  <si>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</si>
  <si>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</si>
  <si>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</si>
  <si>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</si>
  <si>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</si>
  <si>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</si>
  <si>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</si>
  <si>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</si>
  <si>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</si>
  <si>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</si>
  <si>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</si>
  <si>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</si>
  <si>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</si>
  <si>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</si>
  <si>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</si>
  <si>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</si>
  <si>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</si>
  <si>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</si>
  <si>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</si>
  <si>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</si>
  <si>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</si>
  <si>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</si>
  <si>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</si>
  <si>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</si>
  <si>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</si>
  <si>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</si>
  <si>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</si>
  <si>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</si>
  <si>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</si>
  <si>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</si>
  <si>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</si>
  <si>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</si>
  <si>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</si>
  <si>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</si>
  <si>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</si>
  <si>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</si>
  <si>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</si>
  <si>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</si>
  <si>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</si>
  <si>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</si>
  <si>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</si>
  <si>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</si>
  <si>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</si>
  <si>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</si>
  <si>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</si>
  <si>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</si>
  <si>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</si>
  <si>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</si>
  <si>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</si>
  <si>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</si>
  <si>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</si>
  <si>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</si>
  <si>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</si>
  <si>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</si>
  <si>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</si>
  <si>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</si>
  <si>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</si>
  <si>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</si>
  <si>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</si>
  <si>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</si>
  <si>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</si>
  <si>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</si>
  <si>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</si>
  <si>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</si>
  <si>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</si>
  <si>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</si>
  <si>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</si>
  <si>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</si>
  <si>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</si>
  <si>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</si>
  <si>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</si>
  <si>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</si>
  <si>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</si>
  <si>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</si>
  <si>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</si>
  <si>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</si>
  <si>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</si>
  <si>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</si>
  <si>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</si>
  <si>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</si>
  <si>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</si>
  <si>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</si>
  <si>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</si>
  <si>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</si>
  <si>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</si>
  <si>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</si>
  <si>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</si>
  <si>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</si>
  <si>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</si>
  <si>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</si>
  <si>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</si>
  <si>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</si>
  <si>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</si>
  <si>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</si>
  <si>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</si>
  <si>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</si>
  <si>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</si>
  <si>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</si>
  <si>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</si>
  <si>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</si>
  <si>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</si>
  <si>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</si>
  <si>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</si>
  <si>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</si>
  <si>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</si>
  <si>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</si>
  <si>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</si>
  <si>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</si>
  <si>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</si>
  <si>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</si>
  <si>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</si>
  <si>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</si>
  <si>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</si>
  <si>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</si>
  <si>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</si>
  <si>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</si>
  <si>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</si>
  <si>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</si>
  <si>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</si>
  <si>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</si>
  <si>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</si>
  <si>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</si>
  <si>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</si>
  <si>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</si>
  <si>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</si>
  <si>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</si>
  <si>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</si>
  <si>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</si>
  <si>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</si>
  <si>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</si>
  <si>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</si>
  <si>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</si>
  <si>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</si>
  <si>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</si>
  <si>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</si>
  <si>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</si>
  <si>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</si>
  <si>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</si>
  <si>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</si>
  <si>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</si>
  <si>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</si>
  <si>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</si>
  <si>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</si>
  <si>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</si>
  <si>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</si>
  <si>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</si>
  <si>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</si>
  <si>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</si>
  <si>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</si>
  <si>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</si>
  <si>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</si>
  <si>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</si>
  <si>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</si>
  <si>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</si>
  <si>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</si>
  <si>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</si>
  <si>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</si>
  <si>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</si>
  <si>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</si>
  <si>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</si>
  <si>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</si>
  <si>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</si>
  <si>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</si>
  <si>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</si>
  <si>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</si>
  <si>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</si>
  <si>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</si>
  <si>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</si>
  <si>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</si>
  <si>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</si>
  <si>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</si>
  <si>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</si>
  <si>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</si>
  <si>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</si>
  <si>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</si>
  <si>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</si>
  <si>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</si>
  <si>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</si>
  <si>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</si>
  <si>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</si>
  <si>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</si>
  <si>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</si>
  <si>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</si>
  <si>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</si>
  <si>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</si>
  <si>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</si>
  <si>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</si>
  <si>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</si>
  <si>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</si>
  <si>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</si>
  <si>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</si>
  <si>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</si>
  <si>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</si>
  <si>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</si>
  <si>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</si>
  <si>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</si>
  <si>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</si>
  <si>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</si>
  <si>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</si>
  <si>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</si>
  <si>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</si>
  <si>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</si>
  <si>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</si>
  <si>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</si>
  <si>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</si>
  <si>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</si>
  <si>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</si>
  <si>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</si>
  <si>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</si>
  <si>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</si>
  <si>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</si>
  <si>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</si>
  <si>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</si>
  <si>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</si>
  <si>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</si>
  <si>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</si>
  <si>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</si>
  <si>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</si>
  <si>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</si>
  <si>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</si>
  <si>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</si>
  <si>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</si>
  <si>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</si>
  <si>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</si>
  <si>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</si>
  <si>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</si>
  <si>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</si>
  <si>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</si>
  <si>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</si>
  <si>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</si>
  <si>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</si>
  <si>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</si>
  <si>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</si>
  <si>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</si>
  <si>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</si>
  <si>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</si>
  <si>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</si>
  <si>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</si>
  <si>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</si>
  <si>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</si>
  <si>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</si>
  <si>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</si>
  <si>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</si>
  <si>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</si>
  <si>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</si>
  <si>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</si>
  <si>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</si>
  <si>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</si>
  <si>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</si>
  <si>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</si>
  <si>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</si>
  <si>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</si>
  <si>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</si>
  <si>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</si>
  <si>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</si>
  <si>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</si>
  <si>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</si>
  <si>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</si>
  <si>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</si>
  <si>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</si>
  <si>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</si>
  <si>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</si>
  <si>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</si>
  <si>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</si>
  <si>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</si>
  <si>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</si>
  <si>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</si>
  <si>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</si>
  <si>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</si>
  <si>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</si>
  <si>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</si>
  <si>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</si>
  <si>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</si>
  <si>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</si>
  <si>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</si>
  <si>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</si>
  <si>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</si>
  <si>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</si>
  <si>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</si>
  <si>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</si>
  <si>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</si>
  <si>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</si>
  <si>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</si>
  <si>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</si>
  <si>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</si>
  <si>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</si>
  <si>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</si>
  <si>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</si>
  <si>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</si>
  <si>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</si>
  <si>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</si>
  <si>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</si>
  <si>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</si>
  <si>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</si>
  <si>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</si>
  <si>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</si>
  <si>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</si>
  <si>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</si>
  <si>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</si>
  <si>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</si>
  <si>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</si>
  <si>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</si>
  <si>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</si>
  <si>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</si>
  <si>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</si>
  <si>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</si>
  <si>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</si>
  <si>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</si>
  <si>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</si>
  <si>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</si>
  <si>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</si>
  <si>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</si>
  <si>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</si>
  <si>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</si>
  <si>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</si>
  <si>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</si>
  <si>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</si>
  <si>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</si>
  <si>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</si>
  <si>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</si>
  <si>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</si>
  <si>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</si>
  <si>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</si>
  <si>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</si>
  <si>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</si>
  <si>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</si>
  <si>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</si>
  <si>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</si>
  <si>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</si>
  <si>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</si>
  <si>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</si>
  <si>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</si>
  <si>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</si>
  <si>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</si>
  <si>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</si>
  <si>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</si>
  <si>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</si>
  <si>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</si>
  <si>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</si>
  <si>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</si>
  <si>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</si>
  <si>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</si>
  <si>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</si>
  <si>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</si>
  <si>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</si>
  <si>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</si>
  <si>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</si>
  <si>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</si>
  <si>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</si>
  <si>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</si>
  <si>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</si>
  <si>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</si>
  <si>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</si>
  <si>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</si>
  <si>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</si>
  <si>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</si>
  <si>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</si>
  <si>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</si>
  <si>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</si>
  <si>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</si>
  <si>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</si>
  <si>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</si>
  <si>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</si>
  <si>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</si>
  <si>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</si>
  <si>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</si>
  <si>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</si>
  <si>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</si>
  <si>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</si>
  <si>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</si>
  <si>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</si>
  <si>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</si>
  <si>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</si>
  <si>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</si>
  <si>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</si>
  <si>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</si>
  <si>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</si>
  <si>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</si>
  <si>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</si>
  <si>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</si>
  <si>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</si>
  <si>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</si>
  <si>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</si>
  <si>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</si>
  <si>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</si>
  <si>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</si>
  <si>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</si>
  <si>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</si>
  <si>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</si>
  <si>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</si>
  <si>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</si>
  <si>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</si>
  <si>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</si>
  <si>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</si>
  <si>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</si>
  <si>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</si>
  <si>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</si>
  <si>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</si>
  <si>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</si>
  <si>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</si>
  <si>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</si>
  <si>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</si>
  <si>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</si>
  <si>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</si>
  <si>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</si>
  <si>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</si>
  <si>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</si>
  <si>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</si>
  <si>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</si>
  <si>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</si>
  <si>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</si>
  <si>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</si>
  <si>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</si>
  <si>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</si>
  <si>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</si>
  <si>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</si>
  <si>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</si>
  <si>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</si>
  <si>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</si>
  <si>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</si>
  <si>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</si>
  <si>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</si>
  <si>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</si>
  <si>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</si>
  <si>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</si>
  <si>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</si>
  <si>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</si>
  <si>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</si>
  <si>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</si>
  <si>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</si>
  <si>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</si>
  <si>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</si>
  <si>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</si>
  <si>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</si>
  <si>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</si>
  <si>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</si>
  <si>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</si>
  <si>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</si>
  <si>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</si>
  <si>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</si>
  <si>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</si>
  <si>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</si>
  <si>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</si>
  <si>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</si>
  <si>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</si>
  <si>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</si>
  <si>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</si>
  <si>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</si>
  <si>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</si>
  <si>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</si>
  <si>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</si>
  <si>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</si>
  <si>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</si>
  <si>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</si>
  <si>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</si>
  <si>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</si>
  <si>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</si>
  <si>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</si>
  <si>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</si>
  <si>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</si>
  <si>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</si>
  <si>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</si>
  <si>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</si>
  <si>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</si>
  <si>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</si>
  <si>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</si>
  <si>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</si>
  <si>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</si>
  <si>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</si>
  <si>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</si>
  <si>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</si>
  <si>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</si>
  <si>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</si>
  <si>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</si>
  <si>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</si>
  <si>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</si>
  <si>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</si>
  <si>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</si>
  <si>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</si>
  <si>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</si>
  <si>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</si>
  <si>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</si>
  <si>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</si>
  <si>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</si>
  <si>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</si>
  <si>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</si>
  <si>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</si>
  <si>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</si>
  <si>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</si>
  <si>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</si>
  <si>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</si>
  <si>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</si>
  <si>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</si>
  <si>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</si>
  <si>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</si>
  <si>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</si>
  <si>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</si>
  <si>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</si>
  <si>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</si>
  <si>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</si>
  <si>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</si>
  <si>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</si>
  <si>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</si>
  <si>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</si>
  <si>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</si>
  <si>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</si>
  <si>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</si>
  <si>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</si>
  <si>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</si>
  <si>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</si>
  <si>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</si>
  <si>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</si>
  <si>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</si>
  <si>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</si>
  <si>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</si>
  <si>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</si>
  <si>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</si>
  <si>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</si>
  <si>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</si>
  <si>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</si>
  <si>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</si>
  <si>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</si>
  <si>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</si>
  <si>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</si>
  <si>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</si>
  <si>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</si>
  <si>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</si>
  <si>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</si>
  <si>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</si>
  <si>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</si>
  <si>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</si>
  <si>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</si>
  <si>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</si>
  <si>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</si>
  <si>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</si>
  <si>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</si>
  <si>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</si>
  <si>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</si>
  <si>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</si>
  <si>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</si>
  <si>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</si>
  <si>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</si>
  <si>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</si>
  <si>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</si>
  <si>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</si>
  <si>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</si>
  <si>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</si>
  <si>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</si>
  <si>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</si>
  <si>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</si>
  <si>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</si>
  <si>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</si>
  <si>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</si>
  <si>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</si>
  <si>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</si>
  <si>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</si>
  <si>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</si>
  <si>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</si>
  <si>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</si>
  <si>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</si>
  <si>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</si>
  <si>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</si>
  <si>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</si>
  <si>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</si>
  <si>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</si>
  <si>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</si>
  <si>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</si>
  <si>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</si>
  <si>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</si>
  <si>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</si>
  <si>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</si>
  <si>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</si>
  <si>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</si>
  <si>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</si>
  <si>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</si>
  <si>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</si>
  <si>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</si>
  <si>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</si>
  <si>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</si>
  <si>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</si>
  <si>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</si>
  <si>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</si>
  <si>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</si>
  <si>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</si>
  <si>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</si>
  <si>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</si>
  <si>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</si>
  <si>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</si>
  <si>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</si>
  <si>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</si>
  <si>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</si>
  <si>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</si>
  <si>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</si>
  <si>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</si>
  <si>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</si>
  <si>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</si>
  <si>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</si>
  <si>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</si>
  <si>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</si>
  <si>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</si>
  <si>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</si>
  <si>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</si>
  <si>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</si>
  <si>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</si>
  <si>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</si>
  <si>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</si>
  <si>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</si>
  <si>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</si>
  <si>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</si>
  <si>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</si>
  <si>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</si>
  <si>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</si>
  <si>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</si>
  <si>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</si>
  <si>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</si>
  <si>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</si>
  <si>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</si>
  <si>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</si>
  <si>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</si>
  <si>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</si>
  <si>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</si>
  <si>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</si>
  <si>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</si>
  <si>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</si>
  <si>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</si>
  <si>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</si>
  <si>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</si>
  <si>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</si>
  <si>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</si>
  <si>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</si>
  <si>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</si>
  <si>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</si>
  <si>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</si>
  <si>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</si>
  <si>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</si>
  <si>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</si>
  <si>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</si>
  <si>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</si>
  <si>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</si>
  <si>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</si>
  <si>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</si>
  <si>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</si>
  <si>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</si>
  <si>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</si>
  <si>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</si>
  <si>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</si>
  <si>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</si>
  <si>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</si>
  <si>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</si>
  <si>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</si>
  <si>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</si>
  <si>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</si>
  <si>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</si>
  <si>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</si>
  <si>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</si>
  <si>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</si>
  <si>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</si>
  <si>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</si>
  <si>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</si>
  <si>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</si>
  <si>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</si>
  <si>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</si>
  <si>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</si>
  <si>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</si>
  <si>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</si>
  <si>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</si>
  <si>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</si>
  <si>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</si>
  <si>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</si>
  <si>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</si>
  <si>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</si>
  <si>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</si>
  <si>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</si>
  <si>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</si>
  <si>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</si>
  <si>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</si>
  <si>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</si>
  <si>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</si>
  <si>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</si>
  <si>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</si>
  <si>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</si>
  <si>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</si>
  <si>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</si>
  <si>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</si>
  <si>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</si>
  <si>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</si>
  <si>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</si>
  <si>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</si>
  <si>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</si>
  <si>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</si>
  <si>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</si>
  <si>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</si>
  <si>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</si>
  <si>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</si>
  <si>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</si>
  <si>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</si>
  <si>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</si>
  <si>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</si>
  <si>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</si>
  <si>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</si>
  <si>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</si>
  <si>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</si>
  <si>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</si>
  <si>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</si>
  <si>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</si>
  <si>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</si>
  <si>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</si>
  <si>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</si>
  <si>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</si>
  <si>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</si>
  <si>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</si>
  <si>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</si>
  <si>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</si>
  <si>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</si>
  <si>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</si>
  <si>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</si>
  <si>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</si>
  <si>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</si>
  <si>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</si>
  <si>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</si>
  <si>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</si>
  <si>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</si>
  <si>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</si>
  <si>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</si>
  <si>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</si>
  <si>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</si>
  <si>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</si>
  <si>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</si>
  <si>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</si>
  <si>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</si>
  <si>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</si>
  <si>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</si>
  <si>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</si>
  <si>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</si>
  <si>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</si>
  <si>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</si>
  <si>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</si>
  <si>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</si>
  <si>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</si>
  <si>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</si>
  <si>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</si>
  <si>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</si>
  <si>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</si>
  <si>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</si>
  <si>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</si>
  <si>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</si>
  <si>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</si>
  <si>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</si>
  <si>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</si>
  <si>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</si>
  <si>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</si>
  <si>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</si>
  <si>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</si>
  <si>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</si>
  <si>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</si>
  <si>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</si>
  <si>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</si>
  <si>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</si>
  <si>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</si>
  <si>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</si>
  <si>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</si>
  <si>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</si>
  <si>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</si>
  <si>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</si>
  <si>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</si>
  <si>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</si>
  <si>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</si>
  <si>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</si>
  <si>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</si>
  <si>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</si>
  <si>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</si>
  <si>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</si>
  <si>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</si>
  <si>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</si>
  <si>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</si>
  <si>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</si>
  <si>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</si>
  <si>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</si>
  <si>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</si>
  <si>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</si>
  <si>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</si>
  <si>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</si>
  <si>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</si>
  <si>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</si>
  <si>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</si>
  <si>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</si>
  <si>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</si>
  <si>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</si>
  <si>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</si>
  <si>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</si>
  <si>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</si>
  <si>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</si>
  <si>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</si>
  <si>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</si>
  <si>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</si>
  <si>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</si>
  <si>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</si>
  <si>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</si>
  <si>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</si>
  <si>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</si>
  <si>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</si>
  <si>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</si>
  <si>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</si>
  <si>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</si>
  <si>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</si>
  <si>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</si>
  <si>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</si>
  <si>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</si>
  <si>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</si>
  <si>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</si>
  <si>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</si>
  <si>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</si>
  <si>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</si>
  <si>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</si>
  <si>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</si>
  <si>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</si>
  <si>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</si>
  <si>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</si>
  <si>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</si>
  <si>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</si>
  <si>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</si>
  <si>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</si>
  <si>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</si>
  <si>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</si>
  <si>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</si>
  <si>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</si>
  <si>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</si>
  <si>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</si>
  <si>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</si>
  <si>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</si>
  <si>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</si>
  <si>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</si>
  <si>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</si>
  <si>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</si>
  <si>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</si>
  <si>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</si>
  <si>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</si>
  <si>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</si>
  <si>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</si>
  <si>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</si>
  <si>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</si>
  <si>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</si>
  <si>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</si>
  <si>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</si>
  <si>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</si>
  <si>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</si>
  <si>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</si>
  <si>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</si>
  <si>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</si>
  <si>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</si>
  <si>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</si>
  <si>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</si>
  <si>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</si>
  <si>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</si>
  <si>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</si>
  <si>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</si>
  <si>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</si>
  <si>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</si>
  <si>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</si>
  <si>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</si>
  <si>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</si>
  <si>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</si>
  <si>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</si>
  <si>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</si>
  <si>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</si>
  <si>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</si>
  <si>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</si>
  <si>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</si>
  <si>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</si>
  <si>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</si>
  <si>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</si>
  <si>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</si>
  <si>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</si>
  <si>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</si>
  <si>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</si>
  <si>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</si>
  <si>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</si>
  <si>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</si>
  <si>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</si>
  <si>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</si>
  <si>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</si>
  <si>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</si>
  <si>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</si>
  <si>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</si>
  <si>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</si>
  <si>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</si>
  <si>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</si>
  <si>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</si>
  <si>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</si>
  <si>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</si>
  <si>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</si>
  <si>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</si>
  <si>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</si>
  <si>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</si>
  <si>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</si>
  <si>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</si>
  <si>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</si>
  <si>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</si>
  <si>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</si>
  <si>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</si>
  <si>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</si>
  <si>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</si>
  <si>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</si>
  <si>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</si>
  <si>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</si>
  <si>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</si>
  <si>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</si>
  <si>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</si>
  <si>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</si>
  <si>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</si>
  <si>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</si>
  <si>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</si>
  <si>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</si>
  <si>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</si>
  <si>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</si>
  <si>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</si>
  <si>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</si>
  <si>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</si>
  <si>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</si>
  <si>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</si>
  <si>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</si>
  <si>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</si>
  <si>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</si>
  <si>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</si>
  <si>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</si>
  <si>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</si>
  <si>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</si>
  <si>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</si>
  <si>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</si>
  <si>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</si>
  <si>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</si>
  <si>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</si>
  <si>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</si>
  <si>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</si>
  <si>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</si>
  <si>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</si>
  <si>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</si>
  <si>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</si>
  <si>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</si>
  <si>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</si>
  <si>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</si>
  <si>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</si>
  <si>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</si>
  <si>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</si>
  <si>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</si>
  <si>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</si>
  <si>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</si>
  <si>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</si>
  <si>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</si>
  <si>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</si>
  <si>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</si>
  <si>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</si>
  <si>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</si>
  <si>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</si>
  <si>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</si>
  <si>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</si>
  <si>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</si>
  <si>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</si>
  <si>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</si>
  <si>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</si>
  <si>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</si>
  <si>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</si>
  <si>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</si>
  <si>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</si>
  <si>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</si>
  <si>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</si>
  <si>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</si>
  <si>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</si>
  <si>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</si>
  <si>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</si>
  <si>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</si>
  <si>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</si>
  <si>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</si>
  <si>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</si>
  <si>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</si>
  <si>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</si>
  <si>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</si>
  <si>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</si>
  <si>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</si>
  <si>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</si>
  <si>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</si>
  <si>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</si>
  <si>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</si>
  <si>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</si>
  <si>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</si>
  <si>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</si>
  <si>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</si>
  <si>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</si>
  <si>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</si>
  <si>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</si>
  <si>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</si>
  <si>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</si>
  <si>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</si>
  <si>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</si>
  <si>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</si>
  <si>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</si>
  <si>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</si>
  <si>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</si>
  <si>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</si>
  <si>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</si>
  <si>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</si>
  <si>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</si>
  <si>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</si>
  <si>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</si>
  <si>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</si>
  <si>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</si>
  <si>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</si>
  <si>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</si>
  <si>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</si>
  <si>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</si>
  <si>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</si>
  <si>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</si>
  <si>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</si>
  <si>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</si>
  <si>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</si>
  <si>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</si>
  <si>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</si>
  <si>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</si>
  <si>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</si>
  <si>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</si>
  <si>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</si>
  <si>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</si>
  <si>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</si>
  <si>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</si>
  <si>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</si>
  <si>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</si>
  <si>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</si>
  <si>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</si>
  <si>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</si>
  <si>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</si>
  <si>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</si>
  <si>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</si>
  <si>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</si>
  <si>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</si>
  <si>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</si>
  <si>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</si>
  <si>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</si>
  <si>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</si>
  <si>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</si>
  <si>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</si>
  <si>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</si>
  <si>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</si>
  <si>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</si>
  <si>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</si>
  <si>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</si>
  <si>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</si>
  <si>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</si>
  <si>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</si>
  <si>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</si>
  <si>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</si>
  <si>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</si>
  <si>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</si>
  <si>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</si>
  <si>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</si>
  <si>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</si>
  <si>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</si>
  <si>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</si>
  <si>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</si>
  <si>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</si>
  <si>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</si>
  <si>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</si>
  <si>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</si>
  <si>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</si>
  <si>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</si>
  <si>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</si>
  <si>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</si>
  <si>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</si>
  <si>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</si>
  <si>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</si>
  <si>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</si>
  <si>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</si>
  <si>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</si>
  <si>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</si>
  <si>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</si>
  <si>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</si>
  <si>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</si>
  <si>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</si>
  <si>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</si>
  <si>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</si>
  <si>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</si>
  <si>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</si>
  <si>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</si>
  <si>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</si>
  <si>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</si>
  <si>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</si>
  <si>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</si>
  <si>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</si>
  <si>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</si>
  <si>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</si>
  <si>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</si>
  <si>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</si>
  <si>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</si>
  <si>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</si>
  <si>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</si>
  <si>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</si>
  <si>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</si>
  <si>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</si>
  <si>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</si>
  <si>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</si>
  <si>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</si>
  <si>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</si>
  <si>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</si>
  <si>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</si>
  <si>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</si>
  <si>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</si>
  <si>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</si>
  <si>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</si>
  <si>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</si>
  <si>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</si>
  <si>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</si>
  <si>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</si>
  <si>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</si>
  <si>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</si>
  <si>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</si>
  <si>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</si>
  <si>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</si>
  <si>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</si>
  <si>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</si>
  <si>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</si>
  <si>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</si>
  <si>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</si>
  <si>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</si>
  <si>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</si>
  <si>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</si>
  <si>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</si>
  <si>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</si>
  <si>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</si>
  <si>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</si>
  <si>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</si>
  <si>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</si>
  <si>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</si>
  <si>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</si>
  <si>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</si>
  <si>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</si>
  <si>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</si>
  <si>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</si>
  <si>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</si>
  <si>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</si>
  <si>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</si>
  <si>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</si>
  <si>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</si>
  <si>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</si>
  <si>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</si>
  <si>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</si>
  <si>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</si>
  <si>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</si>
  <si>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</si>
  <si>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</si>
  <si>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</si>
  <si>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</si>
  <si>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</si>
  <si>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</si>
  <si>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</si>
  <si>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</si>
  <si>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</si>
  <si>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</si>
  <si>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</si>
  <si>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</si>
  <si>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</si>
  <si>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</si>
  <si>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</si>
  <si>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</si>
  <si>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</si>
  <si>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</si>
  <si>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</si>
  <si>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</si>
  <si>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</si>
  <si>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</si>
  <si>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</si>
  <si>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</si>
  <si>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</si>
  <si>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</si>
  <si>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</si>
  <si>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</si>
  <si>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</si>
  <si>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</si>
  <si>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</si>
  <si>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</si>
  <si>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</si>
  <si>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</si>
  <si>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</si>
  <si>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</si>
  <si>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</si>
  <si>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</si>
  <si>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</si>
  <si>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</si>
  <si>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</si>
  <si>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</si>
  <si>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</si>
  <si>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</si>
  <si>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</si>
  <si>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</si>
  <si>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</si>
  <si>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</si>
  <si>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</si>
  <si>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</si>
  <si>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</si>
  <si>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</si>
  <si>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</si>
  <si>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</si>
  <si>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</si>
  <si>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</si>
  <si>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</si>
  <si>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</si>
  <si>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</si>
  <si>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</si>
  <si>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</si>
  <si>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</si>
  <si>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</si>
  <si>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</si>
  <si>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</si>
  <si>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</si>
  <si>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</si>
  <si>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</si>
  <si>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</si>
  <si>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</si>
  <si>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</si>
  <si>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</si>
  <si>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</si>
  <si>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</si>
  <si>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</si>
  <si>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</si>
  <si>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</si>
  <si>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</si>
  <si>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</si>
  <si>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</si>
  <si>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</si>
  <si>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</si>
  <si>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</si>
  <si>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</si>
  <si>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</si>
  <si>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</si>
  <si>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</si>
  <si>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</si>
  <si>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</si>
  <si>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</si>
  <si>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</si>
  <si>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</si>
  <si>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</si>
  <si>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</si>
  <si>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</si>
  <si>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</si>
  <si>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</si>
  <si>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</si>
  <si>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</si>
  <si>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</si>
  <si>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</si>
  <si>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</si>
  <si>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</si>
  <si>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</si>
  <si>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</si>
  <si>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</si>
  <si>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</si>
  <si>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</si>
  <si>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</si>
  <si>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</si>
  <si>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</si>
  <si>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</si>
  <si>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</si>
  <si>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</si>
  <si>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</si>
  <si>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</si>
  <si>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</si>
  <si>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</si>
  <si>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</si>
  <si>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</si>
  <si>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</si>
  <si>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</si>
  <si>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</si>
  <si>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</si>
  <si>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</si>
  <si>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</si>
  <si>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</si>
  <si>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</si>
  <si>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</si>
  <si>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</si>
  <si>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</si>
  <si>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</si>
  <si>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</si>
  <si>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</si>
  <si>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</si>
  <si>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</si>
  <si>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</si>
  <si>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</si>
  <si>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</si>
  <si>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</si>
  <si>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</si>
  <si>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</si>
  <si>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</si>
  <si>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</si>
  <si>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</si>
  <si>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</si>
  <si>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</si>
  <si>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</si>
  <si>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</si>
  <si>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</si>
  <si>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</si>
  <si>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</si>
  <si>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</si>
  <si>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</si>
  <si>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</si>
  <si>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</si>
  <si>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</si>
  <si>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</si>
  <si>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</si>
  <si>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</si>
  <si>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</si>
  <si>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</si>
  <si>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</si>
  <si>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</si>
  <si>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</si>
  <si>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</si>
  <si>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</si>
  <si>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</si>
  <si>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</si>
  <si>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</si>
  <si>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</si>
  <si>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</si>
  <si>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</si>
  <si>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</si>
  <si>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</si>
  <si>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</si>
  <si>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</si>
  <si>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</si>
  <si>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</si>
  <si>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</si>
  <si>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</si>
  <si>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</si>
  <si>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</si>
  <si>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</si>
  <si>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</si>
  <si>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</si>
  <si>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</si>
  <si>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</si>
  <si>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</si>
  <si>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</si>
  <si>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</si>
  <si>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</si>
  <si>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</si>
  <si>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</si>
  <si>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</si>
  <si>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</si>
  <si>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</si>
  <si>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</si>
  <si>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</si>
  <si>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</si>
  <si>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</si>
  <si>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</si>
  <si>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</si>
  <si>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</si>
  <si>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</si>
  <si>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</si>
  <si>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</si>
  <si>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</si>
  <si>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</si>
  <si>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</si>
  <si>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</si>
  <si>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</si>
  <si>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</si>
  <si>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</si>
  <si>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</si>
  <si>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</si>
  <si>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</si>
  <si>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</si>
  <si>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</si>
  <si>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</si>
  <si>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</si>
  <si>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</si>
  <si>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</si>
  <si>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</si>
  <si>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</si>
  <si>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</si>
  <si>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</si>
  <si>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</si>
  <si>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</si>
  <si>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</si>
  <si>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</si>
  <si>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</si>
  <si>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</si>
  <si>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</si>
  <si>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</si>
  <si>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</si>
  <si>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</si>
  <si>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</si>
  <si>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</si>
  <si>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</si>
  <si>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</si>
  <si>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</si>
  <si>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</si>
  <si>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</si>
  <si>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</si>
  <si>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</si>
  <si>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</si>
  <si>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</si>
  <si>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</si>
  <si>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</si>
  <si>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</si>
  <si>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</si>
  <si>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</si>
  <si>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</si>
  <si>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</si>
  <si>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</si>
  <si>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</si>
  <si>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</si>
  <si>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</si>
  <si>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</si>
  <si>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</si>
  <si>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</si>
  <si>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</si>
  <si>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</si>
  <si>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</si>
  <si>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</si>
  <si>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</si>
  <si>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</si>
  <si>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</si>
  <si>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</si>
  <si>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</si>
  <si>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</si>
  <si>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</si>
  <si>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</si>
  <si>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</si>
  <si>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</si>
  <si>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</si>
  <si>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</si>
  <si>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</si>
  <si>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</si>
  <si>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</si>
  <si>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</si>
  <si>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</si>
  <si>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</si>
  <si>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</si>
  <si>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</si>
  <si>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</si>
  <si>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</si>
  <si>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</si>
  <si>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</si>
  <si>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</si>
  <si>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</si>
  <si>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</si>
  <si>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</si>
  <si>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</si>
  <si>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</si>
  <si>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</si>
  <si>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</si>
  <si>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</si>
  <si>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</si>
  <si>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</si>
  <si>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</si>
  <si>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</si>
  <si>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</si>
  <si>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</si>
  <si>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</si>
  <si>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</si>
  <si>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</si>
  <si>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</si>
  <si>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</si>
  <si>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</si>
  <si>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</si>
  <si>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</si>
  <si>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</si>
  <si>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</si>
  <si>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</si>
  <si>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</si>
  <si>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</si>
  <si>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</si>
  <si>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</si>
  <si>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</si>
  <si>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</si>
  <si>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</si>
  <si>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</si>
  <si>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</si>
  <si>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</si>
  <si>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</si>
  <si>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</si>
  <si>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</si>
  <si>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</si>
  <si>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</si>
  <si>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</si>
  <si>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</si>
  <si>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</si>
  <si>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</si>
  <si>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</si>
  <si>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</si>
  <si>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</si>
  <si>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</si>
  <si>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</si>
  <si>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</si>
  <si>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</si>
  <si>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</si>
  <si>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</si>
  <si>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</si>
  <si>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</si>
  <si>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</si>
  <si>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</si>
  <si>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</si>
  <si>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</si>
  <si>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</si>
  <si>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</si>
  <si>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</si>
  <si>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</si>
  <si>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</si>
  <si>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</si>
  <si>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</si>
  <si>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</si>
  <si>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</si>
  <si>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</si>
  <si>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</si>
  <si>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</si>
  <si>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</si>
  <si>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</si>
  <si>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</si>
  <si>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</si>
  <si>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</si>
  <si>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</si>
  <si>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</si>
  <si>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</si>
  <si>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</si>
  <si>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</si>
  <si>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</si>
  <si>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</si>
  <si>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</si>
  <si>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</si>
  <si>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</si>
  <si>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</si>
  <si>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</si>
  <si>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</si>
  <si>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</si>
  <si>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</si>
  <si>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</si>
  <si>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</si>
  <si>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</si>
  <si>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</si>
  <si>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</si>
  <si>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</si>
  <si>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</si>
  <si>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</si>
  <si>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</si>
  <si>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</si>
  <si>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</si>
  <si>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</si>
  <si>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</si>
  <si>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</si>
  <si>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</si>
  <si>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</si>
  <si>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</si>
  <si>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</si>
  <si>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</si>
  <si>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</si>
  <si>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</si>
  <si>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</si>
  <si>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</si>
  <si>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</si>
  <si>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</si>
  <si>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</si>
  <si>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</si>
  <si>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</si>
  <si>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</si>
  <si>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</si>
  <si>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</si>
  <si>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</si>
  <si>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</si>
  <si>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</si>
  <si>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</si>
  <si>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</si>
  <si>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</si>
  <si>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</si>
  <si>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</si>
  <si>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</si>
  <si>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</si>
  <si>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</si>
  <si>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</si>
  <si>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</si>
  <si>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</si>
  <si>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</si>
  <si>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</si>
  <si>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</si>
  <si>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</si>
  <si>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</si>
  <si>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</si>
  <si>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</si>
  <si>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</si>
  <si>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</si>
  <si>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</si>
  <si>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</si>
  <si>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</si>
  <si>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</si>
  <si>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</si>
  <si>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</si>
  <si>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</si>
  <si>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</si>
  <si>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</si>
  <si>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</si>
  <si>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</si>
  <si>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</si>
  <si>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</si>
  <si>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</si>
  <si>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</si>
  <si>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</si>
  <si>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</si>
  <si>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</si>
  <si>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</si>
  <si>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</si>
  <si>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</si>
  <si>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</si>
  <si>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</si>
  <si>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</si>
  <si>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</si>
  <si>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</si>
  <si>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</si>
  <si>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</si>
  <si>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</si>
  <si>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</si>
  <si>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</si>
  <si>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</si>
  <si>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</si>
  <si>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</si>
  <si>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</si>
  <si>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</si>
  <si>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</si>
  <si>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</si>
  <si>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</si>
  <si>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</si>
  <si>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</si>
  <si>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</si>
  <si>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</si>
  <si>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</si>
  <si>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</si>
  <si>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</si>
  <si>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</si>
  <si>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</si>
  <si>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</si>
  <si>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</si>
  <si>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</si>
  <si>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</si>
  <si>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</si>
  <si>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</si>
  <si>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</si>
  <si>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</si>
  <si>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</si>
  <si>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</si>
  <si>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</si>
  <si>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</si>
  <si>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</si>
  <si>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</si>
  <si>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</si>
  <si>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</si>
  <si>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</si>
  <si>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</si>
  <si>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</si>
  <si>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</si>
  <si>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</si>
  <si>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</si>
  <si>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</si>
  <si>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</si>
  <si>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</si>
  <si>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</si>
  <si>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</si>
  <si>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</si>
  <si>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</si>
  <si>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</si>
  <si>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</si>
  <si>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</si>
  <si>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</si>
  <si>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</si>
  <si>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</si>
  <si>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</si>
  <si>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</si>
  <si>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</si>
  <si>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</si>
  <si>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</si>
  <si>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</si>
  <si>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</si>
  <si>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</si>
  <si>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</si>
  <si>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</si>
  <si>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</si>
  <si>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</si>
  <si>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</si>
  <si>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</si>
  <si>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</si>
  <si>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</si>
  <si>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</si>
  <si>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</si>
  <si>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</si>
  <si>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</si>
  <si>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</si>
  <si>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</si>
  <si>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</si>
  <si>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</si>
  <si>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</si>
  <si>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</si>
  <si>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</si>
  <si>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</si>
  <si>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</si>
  <si>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</si>
  <si>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</si>
  <si>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</si>
  <si>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</si>
  <si>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</si>
  <si>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</si>
  <si>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</si>
  <si>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</si>
  <si>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</si>
  <si>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</si>
  <si>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</si>
  <si>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</si>
  <si>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</si>
  <si>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</si>
  <si>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</si>
  <si>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</si>
  <si>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</si>
  <si>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</si>
  <si>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</si>
  <si>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</si>
  <si>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</si>
  <si>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</si>
  <si>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</si>
  <si>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</si>
  <si>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</si>
  <si>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</si>
  <si>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</si>
  <si>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</si>
  <si>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</si>
  <si>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</si>
  <si>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</si>
  <si>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</si>
  <si>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</si>
  <si>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</si>
  <si>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</si>
  <si>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</si>
  <si>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</si>
  <si>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</si>
  <si>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</si>
  <si>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</si>
  <si>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</si>
  <si>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</si>
  <si>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</si>
  <si>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</si>
  <si>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</si>
  <si>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</si>
  <si>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</si>
  <si>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</si>
  <si>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</si>
  <si>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</si>
  <si>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</si>
  <si>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</si>
  <si>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</si>
  <si>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</si>
  <si>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</si>
  <si>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</si>
  <si>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</si>
  <si>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</si>
  <si>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</si>
  <si>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</si>
  <si>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</si>
  <si>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</si>
  <si>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</si>
  <si>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</si>
  <si>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</si>
  <si>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</si>
  <si>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</si>
  <si>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</si>
  <si>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</si>
  <si>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</si>
  <si>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</si>
  <si>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</si>
  <si>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</si>
  <si>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</si>
  <si>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</si>
  <si>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</si>
  <si>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</si>
  <si>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</si>
  <si>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</si>
  <si>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</si>
  <si>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</si>
  <si>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</si>
  <si>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</si>
  <si>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</si>
  <si>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</si>
  <si>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</si>
  <si>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</si>
  <si>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</si>
  <si>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</si>
  <si>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</si>
  <si>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</si>
  <si>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</si>
  <si>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</si>
  <si>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</si>
  <si>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</si>
  <si>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</si>
  <si>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</si>
  <si>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</si>
  <si>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</si>
  <si>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</si>
  <si>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</si>
  <si>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</si>
  <si>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</si>
  <si>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</si>
  <si>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</si>
  <si>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</si>
  <si>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</si>
  <si>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</si>
  <si>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</si>
  <si>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</si>
  <si>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</si>
  <si>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</si>
  <si>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</si>
  <si>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</si>
  <si>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</si>
  <si>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</si>
  <si>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</si>
  <si>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</si>
  <si>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</si>
  <si>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</si>
  <si>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</si>
  <si>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</si>
  <si>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</si>
  <si>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</si>
  <si>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</si>
  <si>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</si>
  <si>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</si>
  <si>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</si>
  <si>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</si>
  <si>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</si>
  <si>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</si>
  <si>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</si>
  <si>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</si>
  <si>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</si>
  <si>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</si>
  <si>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</si>
  <si>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</si>
  <si>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</si>
  <si>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</si>
  <si>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</si>
  <si>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</si>
  <si>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</si>
  <si>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</si>
  <si>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</si>
  <si>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</si>
  <si>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</si>
  <si>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</si>
  <si>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</si>
  <si>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</si>
  <si>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</si>
  <si>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</si>
  <si>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</si>
  <si>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</si>
  <si>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</si>
  <si>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</si>
  <si>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</si>
  <si>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</si>
  <si>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</si>
  <si>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</si>
  <si>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</si>
  <si>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</si>
  <si>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</si>
  <si>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</si>
  <si>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</si>
  <si>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</si>
  <si>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</si>
  <si>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</si>
  <si>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</si>
  <si>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</si>
  <si>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</si>
  <si>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</si>
  <si>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</si>
  <si>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</si>
  <si>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</si>
  <si>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</si>
  <si>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</si>
  <si>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</si>
  <si>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</si>
  <si>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</si>
  <si>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</si>
  <si>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</si>
  <si>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</si>
  <si>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</si>
  <si>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</si>
  <si>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</si>
  <si>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</si>
  <si>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</si>
  <si>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</si>
  <si>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</si>
  <si>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</si>
  <si>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</si>
  <si>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</si>
  <si>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</si>
  <si>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</si>
  <si>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</si>
  <si>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</si>
  <si>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</si>
  <si>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</si>
  <si>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</si>
  <si>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</si>
  <si>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</si>
  <si>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</si>
  <si>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</si>
  <si>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</si>
  <si>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</si>
  <si>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</si>
  <si>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</si>
  <si>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</si>
  <si>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</si>
  <si>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</si>
  <si>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</si>
  <si>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</si>
  <si>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</si>
  <si>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</si>
  <si>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</si>
  <si>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</si>
  <si>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</si>
  <si>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</si>
  <si>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</si>
  <si>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</si>
  <si>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</si>
  <si>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</si>
  <si>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</si>
  <si>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</si>
  <si>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</si>
  <si>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</si>
  <si>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</si>
  <si>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</si>
  <si>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</si>
  <si>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</si>
  <si>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</si>
  <si>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</si>
  <si>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</si>
  <si>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</si>
  <si>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</si>
  <si>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</si>
  <si>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</si>
  <si>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</si>
  <si>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</si>
  <si>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</si>
  <si>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</si>
  <si>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</si>
  <si>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</si>
  <si>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</si>
  <si>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</si>
  <si>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</si>
  <si>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</si>
  <si>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</si>
  <si>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</si>
  <si>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</si>
  <si>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</si>
  <si>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</si>
  <si>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</si>
  <si>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</si>
  <si>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</si>
  <si>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</si>
  <si>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</si>
  <si>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</si>
  <si>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</si>
  <si>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</si>
  <si>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</si>
  <si>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</si>
  <si>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</si>
  <si>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</si>
  <si>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</si>
  <si>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</si>
  <si>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</si>
  <si>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</si>
  <si>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</si>
  <si>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</si>
  <si>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</si>
  <si>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</si>
  <si>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</si>
  <si>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</si>
  <si>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</si>
  <si>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</si>
  <si>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</si>
  <si>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</si>
  <si>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</si>
  <si>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</si>
  <si>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</si>
  <si>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</si>
  <si>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</si>
  <si>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</si>
  <si>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</si>
  <si>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</si>
  <si>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</si>
  <si>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</si>
  <si>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</si>
  <si>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</si>
  <si>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</si>
  <si>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</si>
  <si>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</si>
  <si>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</si>
  <si>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</si>
  <si>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</si>
  <si>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</si>
  <si>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</si>
  <si>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</si>
  <si>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</si>
  <si>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</si>
  <si>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</si>
  <si>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</si>
  <si>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</si>
  <si>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</si>
  <si>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</si>
  <si>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</si>
  <si>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</si>
  <si>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</si>
  <si>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</si>
  <si>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</si>
  <si>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</si>
  <si>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</si>
  <si>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</si>
  <si>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</si>
  <si>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</si>
  <si>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</si>
  <si>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</si>
  <si>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</si>
  <si>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</si>
  <si>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</si>
  <si>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</si>
  <si>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</si>
  <si>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</si>
  <si>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</si>
  <si>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</si>
  <si>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</si>
  <si>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</si>
  <si>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</si>
  <si>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</si>
  <si>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</si>
  <si>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</si>
  <si>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</si>
  <si>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</si>
  <si>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</si>
  <si>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</si>
  <si>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</si>
  <si>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</si>
  <si>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</si>
  <si>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</si>
  <si>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</si>
  <si>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</si>
  <si>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</si>
  <si>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</si>
  <si>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</si>
  <si>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</si>
  <si>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</si>
  <si>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</si>
  <si>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</si>
  <si>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</si>
  <si>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</si>
  <si>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</si>
  <si>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</si>
  <si>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</si>
  <si>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</si>
  <si>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</si>
  <si>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</si>
  <si>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</si>
  <si>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</si>
  <si>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</si>
  <si>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</si>
  <si>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</si>
  <si>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</si>
  <si>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</si>
  <si>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</si>
  <si>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</si>
  <si>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</si>
  <si>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</si>
  <si>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</si>
  <si>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</si>
  <si>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</si>
  <si>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</si>
  <si>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</si>
  <si>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</si>
  <si>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</si>
  <si>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</si>
  <si>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</si>
  <si>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</si>
  <si>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</si>
  <si>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</si>
  <si>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</si>
  <si>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</si>
  <si>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</si>
  <si>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</si>
  <si>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</si>
  <si>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</si>
  <si>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</si>
  <si>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</si>
  <si>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</si>
  <si>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</si>
  <si>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</si>
  <si>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</si>
  <si>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</si>
  <si>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</si>
  <si>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</si>
  <si>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</si>
  <si>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</si>
  <si>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</si>
  <si>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</si>
  <si>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</si>
  <si>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</si>
  <si>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</si>
  <si>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</si>
  <si>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</si>
  <si>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</si>
  <si>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</si>
  <si>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</si>
  <si>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</si>
  <si>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</si>
  <si>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</si>
  <si>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</si>
  <si>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</si>
  <si>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</si>
  <si>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</si>
  <si>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</si>
  <si>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</si>
  <si>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</si>
  <si>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</si>
  <si>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</si>
  <si>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</si>
  <si>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</si>
  <si>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</si>
  <si>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</si>
  <si>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</si>
  <si>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</si>
  <si>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</si>
  <si>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</si>
  <si>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</si>
  <si>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</si>
  <si>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</si>
  <si>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</si>
  <si>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</si>
  <si>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</si>
  <si>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</si>
  <si>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</si>
  <si>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</si>
  <si>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</si>
  <si>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</si>
  <si>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</si>
  <si>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</si>
  <si>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</si>
  <si>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</si>
  <si>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</si>
  <si>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</si>
  <si>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</si>
  <si>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</si>
  <si>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</si>
  <si>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</si>
  <si>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</si>
  <si>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</si>
  <si>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</si>
  <si>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</si>
  <si>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</si>
  <si>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</si>
  <si>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</si>
  <si>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</si>
  <si>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</si>
  <si>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</si>
  <si>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</si>
  <si>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</si>
  <si>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</si>
  <si>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</si>
  <si>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</si>
  <si>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</si>
  <si>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</si>
  <si>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</si>
  <si>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</si>
  <si>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</si>
  <si>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</si>
  <si>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</si>
  <si>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</si>
  <si>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</si>
  <si>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</si>
  <si>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</si>
  <si>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</si>
  <si>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</si>
  <si>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</si>
  <si>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</si>
  <si>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</si>
  <si>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</si>
  <si>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</si>
  <si>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</si>
  <si>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</si>
  <si>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</si>
  <si>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</si>
  <si>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</si>
  <si>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</si>
  <si>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</si>
  <si>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</si>
  <si>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</si>
  <si>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</si>
  <si>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</si>
  <si>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</si>
  <si>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</si>
  <si>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</si>
  <si>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</si>
  <si>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</si>
  <si>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</si>
  <si>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</si>
  <si>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</si>
  <si>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</si>
  <si>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</si>
  <si>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</si>
  <si>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</si>
  <si>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</si>
  <si>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</si>
  <si>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</si>
  <si>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</si>
  <si>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</si>
  <si>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</si>
  <si>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</si>
  <si>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</si>
  <si>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</si>
  <si>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</si>
  <si>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</si>
  <si>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</si>
  <si>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</si>
  <si>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</si>
  <si>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</si>
  <si>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</si>
  <si>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</si>
  <si>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</si>
  <si>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</si>
  <si>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</si>
  <si>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</si>
  <si>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</si>
  <si>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</si>
  <si>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</si>
  <si>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</si>
  <si>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</si>
  <si>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</si>
  <si>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</si>
  <si>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</si>
  <si>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</si>
  <si>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</si>
  <si>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</si>
  <si>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</si>
  <si>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</si>
  <si>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</si>
  <si>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</si>
  <si>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</si>
  <si>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</si>
  <si>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</si>
  <si>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</si>
  <si>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</si>
  <si>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</si>
  <si>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</si>
  <si>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</si>
  <si>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</si>
  <si>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</si>
  <si>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</si>
  <si>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</si>
  <si>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</si>
  <si>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</si>
  <si>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</si>
  <si>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</si>
  <si>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</si>
  <si>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</si>
  <si>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</si>
  <si>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</si>
  <si>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</si>
  <si>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</si>
  <si>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</si>
  <si>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</si>
  <si>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</si>
  <si>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</si>
  <si>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</si>
  <si>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</si>
  <si>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</si>
  <si>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</si>
  <si>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</si>
  <si>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</si>
  <si>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</si>
  <si>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</si>
  <si>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</si>
  <si>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</si>
  <si>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</si>
  <si>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</si>
  <si>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</si>
  <si>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</si>
  <si>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</si>
  <si>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</si>
  <si>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</si>
  <si>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</si>
  <si>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</si>
  <si>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</si>
  <si>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</si>
  <si>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</si>
  <si>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</si>
  <si>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</si>
  <si>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</si>
  <si>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</si>
  <si>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</si>
  <si>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</si>
  <si>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</si>
  <si>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</si>
  <si>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</si>
  <si>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</si>
  <si>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</si>
  <si>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</si>
  <si>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</si>
  <si>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</si>
  <si>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</si>
  <si>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</si>
  <si>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</si>
  <si>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</si>
  <si>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</si>
  <si>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</si>
  <si>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</si>
  <si>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</si>
  <si>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</si>
  <si>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</si>
  <si>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</si>
  <si>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</si>
  <si>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</si>
  <si>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</si>
  <si>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</si>
  <si>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</si>
  <si>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</si>
  <si>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</si>
  <si>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</si>
  <si>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</si>
  <si>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</si>
  <si>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</si>
  <si>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</si>
  <si>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</si>
  <si>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</si>
  <si>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</si>
  <si>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</si>
  <si>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</si>
  <si>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</si>
  <si>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</si>
  <si>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</si>
  <si>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</si>
  <si>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</si>
  <si>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</si>
  <si>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</si>
  <si>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</si>
  <si>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</si>
  <si>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</si>
  <si>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</si>
  <si>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</si>
  <si>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</si>
  <si>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</si>
  <si>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</si>
  <si>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</si>
  <si>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</si>
  <si>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</si>
  <si>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</si>
  <si>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</si>
  <si>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</si>
  <si>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</si>
  <si>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</si>
  <si>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</si>
  <si>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</si>
  <si>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</si>
  <si>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</si>
  <si>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</si>
  <si>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</si>
  <si>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</si>
  <si>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</si>
  <si>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</si>
  <si>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</si>
  <si>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</si>
  <si>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</si>
  <si>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</si>
  <si>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</si>
  <si>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</si>
  <si>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</si>
  <si>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</si>
  <si>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</si>
  <si>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</si>
  <si>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</si>
  <si>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</si>
  <si>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</si>
  <si>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</si>
  <si>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</si>
  <si>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</si>
  <si>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</si>
  <si>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</si>
  <si>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</si>
  <si>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</si>
  <si>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</si>
  <si>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</si>
  <si>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</si>
  <si>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</si>
  <si>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</si>
  <si>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</si>
  <si>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</si>
  <si>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</si>
  <si>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</si>
  <si>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</si>
  <si>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</si>
  <si>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</si>
  <si>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</si>
  <si>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</si>
  <si>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</si>
  <si>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</si>
  <si>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</si>
  <si>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</si>
  <si>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</si>
  <si>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</si>
  <si>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</si>
  <si>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</si>
  <si>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</si>
  <si>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</si>
  <si>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</si>
  <si>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</si>
  <si>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</si>
  <si>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</si>
  <si>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</si>
  <si>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</si>
  <si>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</si>
  <si>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</si>
  <si>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</si>
  <si>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</si>
  <si>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</si>
  <si>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</si>
  <si>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</si>
  <si>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</si>
  <si>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</si>
  <si>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</si>
  <si>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</si>
  <si>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</si>
  <si>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</si>
  <si>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</si>
  <si>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</si>
  <si>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</si>
  <si>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</si>
  <si>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</si>
  <si>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</si>
  <si>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</si>
  <si>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</si>
  <si>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</si>
  <si>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</si>
  <si>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</si>
  <si>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</si>
  <si>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</si>
  <si>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</si>
  <si>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</si>
  <si>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</si>
  <si>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</si>
  <si>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</si>
  <si>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</si>
  <si>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</si>
  <si>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</si>
  <si>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</si>
  <si>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</si>
  <si>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</si>
  <si>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</si>
  <si>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</si>
  <si>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</si>
  <si>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</si>
  <si>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</si>
  <si>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</si>
  <si>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</si>
  <si>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</si>
  <si>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</si>
  <si>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</si>
  <si>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</si>
  <si>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</si>
  <si>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</si>
  <si>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</si>
  <si>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</si>
  <si>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</si>
  <si>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</si>
  <si>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</si>
  <si>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</si>
  <si>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</si>
  <si>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</si>
  <si>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</si>
  <si>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</si>
  <si>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</si>
  <si>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</si>
  <si>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</si>
  <si>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</si>
  <si>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</si>
  <si>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</si>
  <si>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</si>
  <si>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</si>
  <si>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</si>
  <si>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</si>
  <si>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</si>
  <si>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</si>
  <si>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</si>
  <si>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</si>
  <si>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</si>
  <si>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</si>
  <si>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</si>
  <si>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</si>
  <si>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</si>
  <si>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</si>
  <si>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</si>
  <si>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</si>
  <si>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</si>
  <si>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</si>
  <si>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</si>
  <si>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</si>
  <si>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</si>
  <si>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</si>
  <si>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</si>
  <si>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</si>
  <si>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</si>
  <si>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</si>
  <si>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</si>
  <si>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</si>
  <si>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</si>
  <si>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</si>
  <si>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</si>
  <si>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</si>
  <si>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</si>
  <si>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</si>
  <si>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</si>
  <si>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</si>
  <si>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</si>
  <si>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</si>
  <si>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</si>
  <si>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</si>
  <si>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</si>
  <si>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</si>
  <si>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</si>
  <si>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</si>
  <si>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</si>
  <si>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</si>
  <si>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</si>
  <si>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</si>
  <si>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</si>
  <si>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</si>
  <si>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</si>
  <si>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</si>
  <si>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</si>
  <si>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</si>
  <si>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</si>
  <si>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</si>
  <si>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</si>
  <si>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</si>
  <si>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</si>
  <si>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</si>
  <si>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</si>
  <si>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</si>
  <si>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</si>
  <si>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</si>
  <si>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</si>
  <si>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</si>
  <si>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</si>
  <si>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</si>
  <si>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</si>
  <si>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</si>
  <si>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</si>
  <si>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</si>
  <si>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</si>
  <si>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</si>
  <si>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</si>
  <si>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</si>
  <si>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</si>
  <si>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</si>
  <si>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</si>
  <si>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</si>
  <si>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</si>
  <si>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</si>
  <si>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</si>
  <si>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</si>
  <si>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</si>
  <si>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</si>
  <si>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</si>
  <si>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</si>
  <si>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</si>
  <si>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</si>
  <si>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</si>
  <si>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</si>
  <si>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</si>
  <si>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</si>
  <si>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</si>
  <si>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</si>
  <si>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</si>
  <si>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</si>
  <si>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</si>
  <si>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</si>
  <si>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</si>
  <si>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</si>
  <si>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</si>
  <si>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</si>
  <si>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</si>
  <si>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</si>
  <si>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</si>
  <si>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</si>
  <si>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</si>
  <si>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</si>
  <si>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</si>
  <si>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</si>
  <si>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</si>
  <si>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</si>
  <si>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</si>
  <si>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</si>
  <si>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</si>
  <si>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</si>
  <si>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</si>
  <si>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</si>
  <si>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</si>
  <si>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</si>
  <si>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</si>
  <si>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</si>
  <si>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</si>
  <si>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</si>
  <si>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</si>
  <si>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</si>
  <si>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</si>
  <si>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</si>
  <si>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</si>
  <si>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</si>
  <si>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</si>
  <si>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</si>
  <si>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</si>
  <si>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</si>
  <si>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</si>
  <si>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</si>
  <si>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</si>
  <si>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</si>
  <si>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</si>
  <si>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</si>
  <si>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</si>
  <si>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</si>
  <si>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</si>
  <si>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</si>
  <si>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</si>
  <si>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</si>
  <si>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</si>
  <si>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</si>
  <si>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</si>
  <si>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</si>
  <si>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</si>
  <si>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</si>
  <si>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</si>
  <si>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</si>
  <si>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</si>
  <si>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</si>
  <si>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</si>
  <si>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</si>
  <si>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</si>
  <si>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</si>
  <si>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</si>
  <si>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</si>
  <si>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</si>
  <si>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</si>
  <si>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</si>
  <si>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</si>
  <si>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</si>
  <si>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</si>
  <si>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</si>
  <si>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</si>
  <si>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</si>
  <si>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</si>
  <si>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</si>
  <si>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</si>
  <si>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</si>
  <si>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</si>
  <si>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</si>
  <si>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</si>
  <si>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</si>
  <si>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</si>
  <si>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</si>
  <si>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</si>
  <si>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</si>
  <si>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</si>
  <si>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</si>
  <si>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</si>
  <si>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</si>
  <si>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</si>
  <si>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</si>
  <si>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</si>
  <si>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</si>
  <si>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</si>
  <si>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</si>
  <si>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</si>
  <si>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</si>
  <si>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</si>
  <si>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</si>
  <si>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</si>
  <si>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</si>
  <si>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</si>
  <si>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</si>
  <si>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</si>
  <si>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</si>
  <si>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</si>
  <si>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</si>
  <si>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</si>
  <si>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</si>
  <si>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</si>
  <si>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</si>
  <si>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</si>
  <si>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</si>
  <si>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</si>
  <si>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</si>
  <si>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</si>
  <si>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</si>
  <si>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</si>
  <si>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</si>
  <si>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</si>
  <si>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</si>
  <si>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</si>
  <si>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</si>
  <si>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</si>
  <si>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</si>
  <si>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</si>
  <si>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</si>
  <si>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</si>
  <si>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</si>
  <si>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</si>
  <si>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</si>
  <si>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</si>
  <si>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</si>
  <si>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</si>
  <si>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</si>
  <si>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</si>
  <si>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</si>
  <si>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</si>
  <si>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</si>
  <si>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</si>
  <si>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</si>
  <si>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</si>
  <si>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</si>
  <si>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</si>
  <si>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</si>
  <si>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</si>
  <si>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</si>
  <si>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</si>
  <si>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</si>
  <si>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</si>
  <si>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</si>
  <si>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</si>
  <si>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</si>
  <si>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</si>
  <si>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</si>
  <si>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</si>
  <si>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</si>
  <si>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</si>
  <si>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</si>
  <si>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</si>
  <si>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</si>
  <si>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</si>
  <si>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</si>
  <si>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</si>
  <si>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</si>
  <si>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</si>
  <si>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</si>
  <si>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</si>
  <si>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</si>
  <si>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</si>
  <si>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</si>
  <si>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</si>
  <si>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</si>
  <si>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</si>
  <si>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</si>
  <si>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</si>
  <si>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</si>
  <si>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</si>
  <si>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</si>
  <si>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</si>
  <si>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</si>
  <si>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</si>
  <si>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</si>
  <si>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</si>
  <si>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</si>
  <si>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</si>
  <si>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</si>
  <si>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</si>
  <si>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</si>
  <si>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</si>
  <si>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</si>
  <si>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</si>
  <si>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</si>
  <si>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</si>
  <si>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</si>
  <si>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</si>
  <si>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</si>
  <si>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</si>
  <si>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</si>
  <si>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</si>
  <si>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</si>
  <si>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</si>
  <si>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</si>
  <si>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</si>
  <si>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</si>
  <si>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</si>
  <si>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</si>
  <si>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</si>
  <si>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</si>
  <si>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</si>
  <si>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</si>
  <si>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</si>
  <si>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</si>
  <si>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</si>
  <si>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</si>
  <si>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</si>
  <si>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</si>
  <si>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</si>
  <si>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</si>
  <si>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</si>
  <si>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</si>
  <si>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</si>
  <si>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</si>
  <si>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</si>
  <si>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</si>
  <si>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</si>
  <si>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</si>
  <si>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</si>
  <si>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</si>
  <si>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</si>
  <si>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</si>
  <si>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</si>
  <si>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</si>
  <si>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</si>
  <si>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</si>
  <si>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</si>
  <si>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</si>
  <si>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</si>
  <si>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</si>
  <si>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</si>
  <si>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</si>
  <si>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</si>
  <si>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</si>
  <si>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</si>
  <si>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</si>
  <si>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</si>
  <si>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</si>
  <si>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</si>
  <si>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</si>
  <si>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</si>
  <si>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</si>
  <si>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</si>
  <si>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</si>
  <si>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</si>
  <si>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</si>
  <si>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</si>
  <si>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</si>
  <si>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</si>
  <si>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</si>
  <si>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</si>
  <si>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</si>
  <si>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</si>
  <si>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</si>
  <si>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</si>
  <si>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</si>
  <si>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</si>
  <si>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</si>
  <si>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</si>
  <si>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</si>
  <si>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</si>
  <si>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</si>
  <si>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</si>
  <si>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</si>
  <si>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</si>
  <si>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</si>
  <si>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</si>
  <si>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</si>
  <si>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</si>
  <si>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</si>
  <si>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</si>
  <si>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</si>
  <si>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</si>
  <si>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</si>
  <si>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</si>
  <si>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</si>
  <si>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</si>
  <si>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</si>
  <si>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</si>
  <si>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</si>
  <si>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</si>
  <si>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</si>
  <si>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</si>
  <si>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</si>
  <si>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</si>
  <si>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</si>
  <si>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</si>
  <si>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</si>
  <si>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</si>
  <si>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</si>
  <si>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</si>
  <si>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</si>
  <si>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</si>
  <si>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</si>
  <si>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</si>
  <si>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</si>
  <si>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</si>
  <si>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</si>
  <si>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</si>
  <si>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</si>
  <si>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</si>
  <si>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</si>
  <si>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</si>
  <si>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</si>
  <si>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</si>
  <si>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</si>
  <si>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</si>
  <si>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</si>
  <si>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</si>
  <si>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</si>
  <si>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</si>
  <si>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</si>
  <si>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</si>
  <si>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</si>
  <si>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</si>
  <si>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</si>
  <si>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</si>
  <si>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</si>
  <si>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</si>
  <si>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</si>
  <si>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</si>
  <si>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</si>
  <si>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</si>
  <si>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</si>
  <si>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</si>
  <si>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</si>
  <si>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</si>
  <si>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</si>
  <si>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</si>
  <si>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</si>
  <si>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</si>
  <si>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</si>
  <si>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</si>
  <si>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</si>
  <si>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</si>
  <si>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</si>
  <si>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</si>
  <si>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</si>
  <si>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</si>
  <si>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</si>
  <si>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</si>
  <si>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</si>
  <si>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</si>
  <si>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</si>
  <si>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</si>
  <si>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</si>
  <si>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</si>
  <si>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</si>
  <si>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</si>
  <si>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</si>
  <si>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</si>
  <si>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</si>
  <si>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</si>
  <si>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</si>
  <si>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</si>
  <si>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</si>
  <si>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</si>
  <si>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</si>
  <si>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</si>
  <si>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</si>
  <si>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</si>
  <si>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</si>
  <si>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</si>
  <si>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</si>
  <si>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</si>
  <si>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</si>
  <si>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</si>
  <si>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</si>
  <si>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</si>
  <si>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</si>
  <si>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</si>
  <si>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</si>
  <si>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</si>
  <si>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</si>
  <si>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</si>
  <si>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</si>
  <si>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</si>
  <si>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</si>
  <si>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</si>
  <si>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</si>
  <si>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</si>
  <si>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</si>
  <si>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</si>
  <si>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</si>
  <si>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</si>
  <si>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</si>
  <si>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</si>
  <si>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</si>
  <si>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</si>
  <si>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</si>
  <si>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</si>
  <si>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</si>
  <si>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</si>
  <si>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</si>
  <si>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</si>
  <si>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</si>
  <si>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</si>
  <si>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</si>
  <si>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</si>
  <si>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</si>
  <si>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</si>
  <si>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</si>
  <si>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</si>
  <si>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</si>
  <si>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</si>
  <si>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</si>
  <si>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</si>
  <si>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</si>
  <si>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</si>
  <si>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</si>
  <si>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</si>
  <si>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</si>
  <si>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</si>
  <si>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</si>
  <si>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</si>
  <si>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</si>
  <si>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</si>
  <si>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</si>
  <si>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</si>
  <si>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</si>
  <si>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</si>
  <si>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</si>
  <si>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</si>
  <si>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</si>
  <si>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</si>
  <si>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</si>
  <si>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</si>
  <si>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</si>
  <si>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</si>
  <si>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</si>
  <si>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</si>
  <si>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</si>
  <si>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</si>
  <si>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</si>
  <si>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</si>
  <si>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</si>
  <si>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</si>
  <si>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</si>
  <si>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</si>
  <si>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</si>
  <si>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</si>
  <si>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</si>
  <si>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</si>
  <si>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</si>
  <si>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</si>
  <si>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</si>
  <si>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</si>
  <si>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</si>
  <si>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</si>
  <si>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</si>
  <si>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</si>
  <si>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</si>
  <si>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</si>
  <si>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</si>
  <si>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</si>
  <si>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</si>
  <si>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</si>
  <si>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</si>
  <si>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</si>
  <si>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</si>
  <si>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</si>
  <si>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</si>
  <si>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</si>
  <si>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</si>
  <si>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</si>
  <si>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</si>
  <si>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</si>
  <si>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</si>
  <si>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</si>
  <si>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</si>
  <si>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</si>
  <si>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</si>
  <si>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</si>
  <si>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</si>
  <si>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</si>
  <si>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</si>
  <si>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</si>
  <si>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</si>
  <si>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</si>
  <si>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</si>
  <si>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</si>
  <si>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</si>
  <si>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</si>
  <si>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</si>
  <si>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</si>
  <si>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</si>
  <si>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</si>
  <si>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</si>
  <si>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</si>
  <si>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</si>
  <si>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</si>
  <si>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</si>
  <si>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</si>
  <si>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</si>
  <si>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</si>
  <si>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</si>
  <si>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</si>
  <si>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</si>
  <si>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</si>
  <si>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</si>
  <si>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</si>
  <si>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</si>
  <si>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</si>
  <si>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</si>
  <si>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</si>
  <si>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</si>
  <si>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</si>
  <si>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</si>
  <si>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</si>
  <si>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</si>
  <si>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</si>
  <si>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</si>
  <si>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</si>
  <si>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</si>
  <si>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</si>
  <si>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</si>
  <si>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</si>
  <si>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</si>
  <si>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</si>
  <si>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</si>
  <si>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</si>
  <si>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</si>
  <si>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</si>
  <si>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</si>
  <si>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</si>
  <si>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</si>
  <si>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</si>
  <si>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</si>
  <si>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</si>
  <si>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</si>
  <si>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</si>
  <si>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</si>
  <si>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</si>
  <si>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</si>
  <si>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</si>
  <si>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</si>
  <si>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</si>
  <si>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</si>
  <si>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</si>
  <si>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</si>
  <si>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</si>
  <si>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</si>
  <si>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</si>
  <si>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</si>
  <si>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</si>
  <si>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</si>
  <si>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</si>
  <si>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</si>
  <si>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</si>
  <si>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</si>
  <si>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</si>
  <si>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</si>
  <si>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</si>
  <si>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</si>
  <si>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</si>
  <si>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</si>
  <si>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</si>
  <si>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</si>
  <si>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</si>
  <si>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</si>
  <si>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</si>
  <si>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</si>
  <si>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</si>
  <si>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</si>
  <si>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</si>
  <si>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</si>
  <si>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</si>
  <si>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</si>
  <si>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</si>
  <si>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</si>
  <si>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</si>
  <si>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</si>
  <si>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</si>
  <si>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</si>
  <si>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</si>
  <si>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</si>
  <si>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</si>
  <si>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</si>
  <si>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</si>
  <si>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</si>
  <si>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</si>
  <si>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</si>
  <si>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</si>
  <si>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</si>
  <si>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</si>
  <si>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</si>
  <si>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</si>
  <si>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</si>
  <si>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</si>
  <si>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</si>
  <si>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</si>
  <si>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</si>
  <si>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</si>
  <si>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</si>
  <si>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</si>
  <si>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</si>
  <si>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</si>
  <si>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</si>
  <si>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</si>
  <si>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</si>
  <si>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</si>
  <si>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</si>
  <si>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</si>
  <si>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</si>
  <si>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</si>
  <si>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</si>
  <si>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</si>
  <si>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</si>
  <si>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</si>
  <si>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</si>
  <si>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</si>
  <si>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</si>
  <si>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</si>
  <si>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</si>
  <si>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</si>
  <si>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</si>
  <si>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</si>
  <si>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</si>
  <si>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</si>
  <si>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</si>
  <si>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</si>
  <si>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</si>
  <si>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</si>
  <si>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</si>
  <si>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</si>
  <si>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</si>
  <si>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</si>
  <si>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</si>
  <si>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</si>
  <si>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</si>
  <si>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</si>
  <si>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</si>
  <si>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</si>
  <si>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</si>
  <si>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</si>
  <si>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</si>
  <si>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</si>
  <si>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</si>
  <si>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</si>
  <si>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</si>
  <si>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</si>
  <si>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</si>
  <si>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</si>
  <si>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</si>
  <si>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</si>
  <si>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</si>
  <si>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</si>
  <si>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</si>
  <si>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</si>
  <si>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</si>
  <si>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</si>
  <si>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</si>
  <si>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</si>
  <si>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</si>
  <si>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</si>
  <si>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</si>
  <si>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</si>
  <si>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</si>
  <si>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</si>
  <si>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</si>
  <si>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</si>
  <si>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</si>
  <si>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</si>
  <si>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</si>
  <si>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</si>
  <si>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</si>
  <si>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</si>
  <si>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</si>
  <si>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</si>
  <si>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</si>
  <si>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</si>
  <si>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</si>
  <si>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</si>
  <si>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</si>
  <si>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</si>
  <si>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</si>
  <si>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</si>
  <si>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</si>
  <si>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</si>
  <si>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</si>
  <si>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</si>
  <si>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</si>
  <si>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</si>
  <si>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</si>
  <si>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</si>
  <si>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</si>
  <si>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</si>
  <si>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</si>
  <si>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</si>
  <si>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</si>
  <si>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</si>
  <si>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</si>
  <si>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</si>
  <si>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</si>
  <si>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</si>
  <si>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</si>
  <si>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</si>
  <si>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</si>
  <si>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</si>
  <si>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</si>
  <si>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</si>
  <si>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</si>
  <si>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</si>
  <si>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</si>
  <si>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</si>
  <si>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</si>
  <si>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</si>
  <si>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</si>
  <si>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</si>
  <si>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</si>
  <si>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</si>
  <si>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</si>
  <si>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</si>
  <si>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</si>
  <si>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</si>
  <si>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</si>
  <si>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</si>
  <si>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</si>
  <si>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</si>
  <si>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</si>
  <si>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</si>
  <si>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</si>
  <si>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</si>
  <si>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</si>
  <si>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</si>
  <si>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</si>
  <si>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</si>
  <si>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</si>
  <si>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</si>
  <si>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</si>
  <si>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</si>
  <si>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</si>
  <si>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</si>
  <si>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</si>
  <si>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</si>
  <si>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</si>
  <si>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</si>
  <si>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</si>
  <si>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</si>
  <si>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</si>
  <si>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</si>
  <si>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</si>
  <si>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</si>
  <si>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</si>
  <si>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</si>
  <si>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</si>
  <si>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</si>
  <si>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</si>
  <si>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</si>
  <si>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</si>
  <si>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</si>
  <si>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</si>
  <si>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</si>
  <si>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</si>
  <si>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</si>
  <si>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</si>
  <si>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</si>
  <si>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</si>
  <si>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</si>
  <si>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</si>
  <si>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</si>
  <si>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</si>
  <si>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</si>
  <si>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</si>
  <si>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</si>
  <si>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</si>
  <si>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</si>
  <si>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</si>
  <si>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</si>
  <si>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</si>
  <si>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</si>
  <si>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</si>
  <si>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</si>
  <si>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</si>
  <si>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</si>
  <si>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</si>
  <si>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</si>
  <si>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</si>
  <si>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</si>
  <si>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</si>
  <si>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</si>
  <si>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</si>
  <si>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</si>
  <si>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</si>
  <si>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</si>
  <si>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</si>
  <si>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</si>
  <si>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</si>
  <si>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</si>
  <si>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</si>
  <si>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</si>
  <si>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</si>
  <si>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</si>
  <si>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</si>
  <si>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</si>
  <si>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</si>
  <si>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</si>
  <si>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</si>
  <si>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</si>
  <si>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</si>
  <si>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</si>
  <si>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</si>
  <si>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</si>
  <si>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</si>
  <si>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</si>
  <si>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</si>
  <si>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</si>
  <si>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</si>
  <si>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</si>
  <si>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</si>
  <si>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</si>
  <si>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</si>
  <si>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</si>
  <si>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</si>
  <si>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</si>
  <si>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</si>
  <si>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</si>
  <si>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</si>
  <si>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</si>
  <si>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</si>
  <si>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</si>
  <si>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</si>
  <si>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</si>
  <si>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</si>
  <si>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</si>
  <si>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</si>
  <si>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</si>
  <si>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</si>
  <si>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</si>
  <si>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</si>
  <si>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</si>
  <si>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</si>
  <si>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</si>
  <si>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</si>
  <si>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</si>
  <si>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</si>
  <si>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</si>
  <si>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</si>
  <si>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</si>
  <si>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</si>
  <si>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</si>
  <si>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</si>
  <si>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</si>
  <si>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</si>
  <si>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</si>
  <si>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</si>
  <si>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</si>
  <si>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</si>
  <si>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</si>
  <si>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</si>
  <si>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</si>
  <si>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</si>
  <si>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</si>
  <si>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</si>
  <si>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</si>
  <si>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</si>
  <si>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</si>
  <si>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</si>
  <si>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</si>
  <si>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</si>
  <si>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</si>
  <si>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</si>
  <si>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</si>
  <si>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</si>
  <si>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</si>
  <si>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</si>
  <si>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</si>
  <si>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</si>
  <si>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</si>
  <si>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</si>
  <si>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</si>
  <si>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</si>
  <si>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</si>
  <si>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</si>
  <si>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</si>
  <si>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</si>
  <si>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</si>
  <si>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</si>
  <si>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</si>
  <si>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</si>
  <si>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</si>
  <si>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</si>
  <si>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</si>
  <si>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</si>
  <si>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</si>
  <si>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</si>
  <si>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</si>
  <si>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</si>
  <si>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</si>
  <si>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</si>
  <si>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</si>
  <si>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</si>
  <si>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</si>
  <si>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</si>
  <si>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</si>
  <si>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</si>
  <si>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</si>
  <si>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</si>
  <si>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</si>
  <si>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</si>
  <si>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</si>
  <si>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</si>
  <si>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</si>
  <si>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</si>
  <si>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</si>
  <si>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</si>
  <si>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</si>
  <si>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</si>
  <si>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</si>
  <si>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</si>
  <si>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</si>
  <si>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</si>
  <si>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</si>
  <si>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</si>
  <si>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</si>
  <si>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</si>
  <si>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</si>
  <si>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</si>
  <si>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</si>
  <si>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</si>
  <si>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</si>
  <si>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</si>
  <si>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</si>
  <si>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</si>
  <si>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</si>
  <si>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</si>
  <si>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</si>
  <si>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</si>
  <si>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</si>
  <si>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</si>
  <si>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</si>
  <si>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</si>
  <si>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</si>
  <si>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</si>
  <si>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</si>
  <si>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</si>
  <si>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</si>
  <si>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</si>
  <si>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</si>
  <si>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</si>
  <si>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</si>
  <si>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</si>
  <si>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</si>
  <si>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</si>
  <si>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</si>
  <si>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</si>
  <si>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</si>
  <si>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</si>
  <si>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</si>
  <si>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</si>
  <si>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</si>
  <si>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</si>
  <si>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</si>
  <si>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</si>
  <si>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</si>
  <si>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</si>
  <si>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</si>
  <si>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</si>
  <si>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</si>
  <si>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</si>
  <si>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</si>
  <si>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</si>
  <si>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</si>
  <si>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</si>
  <si>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</si>
  <si>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</si>
  <si>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</si>
  <si>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</si>
  <si>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</si>
  <si>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</si>
  <si>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</si>
  <si>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</si>
  <si>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</si>
  <si>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</si>
  <si>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</si>
  <si>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</si>
  <si>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</si>
  <si>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</si>
  <si>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</si>
  <si>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</si>
  <si>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</si>
  <si>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</si>
  <si>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</si>
  <si>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</si>
  <si>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</si>
  <si>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</si>
  <si>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</si>
  <si>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</si>
  <si>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</si>
  <si>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</si>
  <si>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</si>
  <si>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</si>
  <si>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</si>
  <si>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</si>
  <si>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</si>
  <si>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</si>
  <si>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</si>
  <si>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</si>
  <si>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</si>
  <si>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</si>
  <si>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</si>
  <si>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</si>
  <si>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</si>
  <si>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</si>
  <si>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</si>
  <si>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</si>
  <si>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</si>
  <si>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</si>
  <si>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</si>
  <si>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</si>
  <si>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</si>
  <si>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</si>
  <si>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</si>
  <si>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</si>
  <si>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</si>
  <si>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</si>
  <si>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</si>
  <si>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</si>
  <si>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</si>
  <si>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</si>
  <si>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</si>
  <si>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</si>
  <si>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</si>
  <si>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</si>
  <si>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</si>
  <si>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</si>
  <si>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</si>
  <si>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</si>
  <si>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</si>
  <si>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</si>
  <si>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</si>
  <si>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</si>
  <si>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</si>
  <si>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</si>
  <si>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</si>
  <si>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</si>
  <si>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</si>
  <si>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</si>
  <si>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</si>
  <si>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</si>
  <si>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</si>
  <si>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</si>
  <si>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</si>
  <si>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</si>
  <si>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</si>
  <si>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</si>
  <si>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</si>
  <si>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</si>
  <si>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</si>
  <si>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</si>
  <si>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</si>
  <si>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</si>
  <si>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</si>
  <si>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</si>
  <si>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</si>
  <si>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</si>
  <si>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</si>
  <si>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</si>
  <si>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</si>
  <si>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</si>
  <si>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</si>
  <si>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</si>
  <si>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</si>
  <si>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</si>
  <si>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</si>
  <si>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</si>
  <si>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</si>
  <si>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</si>
  <si>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</si>
  <si>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</si>
  <si>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</si>
  <si>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</si>
  <si>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</si>
  <si>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</si>
  <si>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</si>
  <si>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</si>
  <si>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</si>
  <si>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</si>
  <si>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</si>
  <si>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</si>
  <si>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</si>
  <si>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</si>
  <si>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</si>
  <si>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</si>
  <si>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</si>
  <si>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</si>
  <si>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</si>
  <si>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</si>
  <si>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</si>
  <si>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</si>
  <si>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</si>
  <si>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</si>
  <si>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</si>
  <si>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</si>
  <si>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</si>
  <si>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</si>
  <si>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</si>
  <si>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</si>
  <si>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</si>
  <si>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</si>
  <si>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</si>
  <si>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</si>
  <si>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</si>
  <si>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</si>
  <si>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</si>
  <si>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</si>
  <si>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</si>
  <si>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</si>
  <si>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</si>
  <si>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</si>
  <si>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</si>
  <si>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</si>
  <si>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</si>
  <si>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</si>
  <si>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</si>
  <si>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</si>
  <si>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</si>
  <si>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</si>
  <si>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</si>
  <si>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</si>
  <si>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</si>
  <si>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</si>
  <si>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</si>
  <si>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</si>
  <si>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</si>
  <si>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</si>
  <si>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</si>
  <si>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</si>
  <si>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</si>
  <si>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</si>
  <si>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</si>
  <si>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</si>
  <si>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</si>
  <si>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</si>
  <si>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</si>
  <si>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</si>
  <si>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</si>
  <si>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</si>
  <si>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</si>
  <si>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</si>
  <si>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</si>
  <si>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</si>
  <si>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</si>
  <si>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</si>
  <si>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</si>
  <si>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</si>
  <si>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</si>
  <si>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</si>
  <si>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</si>
  <si>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</si>
  <si>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</si>
  <si>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</si>
  <si>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</si>
  <si>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</si>
  <si>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</si>
  <si>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</si>
  <si>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</si>
  <si>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</si>
  <si>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</si>
  <si>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</si>
  <si>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</si>
  <si>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</si>
  <si>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</si>
  <si>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</si>
  <si>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</si>
  <si>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</si>
  <si>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</si>
  <si>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</si>
  <si>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</si>
  <si>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</si>
  <si>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</si>
  <si>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</si>
  <si>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</si>
  <si>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</si>
  <si>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</si>
  <si>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</si>
  <si>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</si>
  <si>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</si>
  <si>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</si>
  <si>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</si>
  <si>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</si>
  <si>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</si>
  <si>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</si>
  <si>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</si>
  <si>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</si>
  <si>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</si>
  <si>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</si>
  <si>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</si>
  <si>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</si>
  <si>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</si>
  <si>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</si>
  <si>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</si>
  <si>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</si>
  <si>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</si>
  <si>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</si>
  <si>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</si>
  <si>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</si>
  <si>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</si>
  <si>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</si>
  <si>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</si>
  <si>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</si>
  <si>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</si>
  <si>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</si>
  <si>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</si>
  <si>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</si>
  <si>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</si>
  <si>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</si>
  <si>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</si>
  <si>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</si>
  <si>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</si>
  <si>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</si>
  <si>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</si>
  <si>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</si>
  <si>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</si>
  <si>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</si>
  <si>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</si>
  <si>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</si>
  <si>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</si>
  <si>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</si>
  <si>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</si>
  <si>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</si>
  <si>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</si>
  <si>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</si>
  <si>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</si>
  <si>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</si>
  <si>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</si>
  <si>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</si>
  <si>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</si>
  <si>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</si>
  <si>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</si>
  <si>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</si>
  <si>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</si>
  <si>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</si>
  <si>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</si>
  <si>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</si>
  <si>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</si>
  <si>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</si>
  <si>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</si>
  <si>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</si>
  <si>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</si>
  <si>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</si>
  <si>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</si>
  <si>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</si>
  <si>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</si>
  <si>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</si>
  <si>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</si>
  <si>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</si>
  <si>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</si>
  <si>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</si>
  <si>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</si>
  <si>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</si>
  <si>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</si>
  <si>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</si>
  <si>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</si>
  <si>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</si>
  <si>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</si>
  <si>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</si>
  <si>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</si>
  <si>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</si>
  <si>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</si>
  <si>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</si>
  <si>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</si>
  <si>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</si>
  <si>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</si>
  <si>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</si>
  <si>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</si>
  <si>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</si>
  <si>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</si>
  <si>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</si>
  <si>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</si>
  <si>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</si>
  <si>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</si>
  <si>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</si>
  <si>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</si>
  <si>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</si>
  <si>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</si>
  <si>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</si>
  <si>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</si>
  <si>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</si>
  <si>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</si>
  <si>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</si>
  <si>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</si>
  <si>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</si>
  <si>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</si>
  <si>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</si>
  <si>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</si>
  <si>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</si>
  <si>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</si>
  <si>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</si>
  <si>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</si>
  <si>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</si>
  <si>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</si>
  <si>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</si>
  <si>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</si>
  <si>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</si>
  <si>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</si>
  <si>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</si>
  <si>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</si>
  <si>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</si>
  <si>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</si>
  <si>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</si>
  <si>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</si>
  <si>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</si>
  <si>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</si>
  <si>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</si>
  <si>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</si>
  <si>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</si>
  <si>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</si>
  <si>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</si>
  <si>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</si>
  <si>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</si>
  <si>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</si>
  <si>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</si>
  <si>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</si>
  <si>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</si>
  <si>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</si>
  <si>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</si>
  <si>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</si>
  <si>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</si>
  <si>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</si>
  <si>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</si>
  <si>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</si>
  <si>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</si>
  <si>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</si>
  <si>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</si>
  <si>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</si>
  <si>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</si>
  <si>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</si>
  <si>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</si>
  <si>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</si>
  <si>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</si>
  <si>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</si>
  <si>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</si>
  <si>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</si>
  <si>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</si>
  <si>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</si>
  <si>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</si>
  <si>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</si>
  <si>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</si>
  <si>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</si>
  <si>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</si>
  <si>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</si>
  <si>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</si>
  <si>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</si>
  <si>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</si>
  <si>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</si>
  <si>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</si>
  <si>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</si>
  <si>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</si>
  <si>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</si>
  <si>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</si>
  <si>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</si>
  <si>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</si>
  <si>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</si>
  <si>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</si>
  <si>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</si>
  <si>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</si>
  <si>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</si>
  <si>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</si>
  <si>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</si>
  <si>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</si>
  <si>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</si>
  <si>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</si>
  <si>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</si>
  <si>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</si>
  <si>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</si>
  <si>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</si>
  <si>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</si>
  <si>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</si>
  <si>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</si>
  <si>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</si>
  <si>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</si>
  <si>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</si>
  <si>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</si>
  <si>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</si>
  <si>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</si>
  <si>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</si>
  <si>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</si>
  <si>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</si>
  <si>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</si>
  <si>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</si>
  <si>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</si>
  <si>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</si>
  <si>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</si>
  <si>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</si>
  <si>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</si>
  <si>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</si>
  <si>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</si>
  <si>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</si>
  <si>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</si>
  <si>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</si>
  <si>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</si>
  <si>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</si>
  <si>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</si>
  <si>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</si>
  <si>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</si>
  <si>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</si>
  <si>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</si>
  <si>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</si>
  <si>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</si>
  <si>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</si>
  <si>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</si>
  <si>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</si>
  <si>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</si>
  <si>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</si>
  <si>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</si>
  <si>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</si>
  <si>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</si>
  <si>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</si>
  <si>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</si>
  <si>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</si>
  <si>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</si>
  <si>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</si>
  <si>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</si>
  <si>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</si>
  <si>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</si>
  <si>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</si>
  <si>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</si>
  <si>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</si>
  <si>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</si>
  <si>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</si>
  <si>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</si>
  <si>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</si>
  <si>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</si>
  <si>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</si>
  <si>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</si>
  <si>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</si>
  <si>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</si>
  <si>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</si>
  <si>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</si>
  <si>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</si>
  <si>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</si>
  <si>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</si>
  <si>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</si>
  <si>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</si>
  <si>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</si>
  <si>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</si>
  <si>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</si>
  <si>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</si>
  <si>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</si>
  <si>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</si>
  <si>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</si>
  <si>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</si>
  <si>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</si>
  <si>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</si>
  <si>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</si>
  <si>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</si>
  <si>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</si>
  <si>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</si>
  <si>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</si>
  <si>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</si>
  <si>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</si>
  <si>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</si>
  <si>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</si>
  <si>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</si>
  <si>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</si>
  <si>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</si>
  <si>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</si>
  <si>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</si>
  <si>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</si>
  <si>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</si>
  <si>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</si>
  <si>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</si>
  <si>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</si>
  <si>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</si>
  <si>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</si>
  <si>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</si>
  <si>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</si>
  <si>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</si>
  <si>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</si>
  <si>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</si>
  <si>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</si>
  <si>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</si>
  <si>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</si>
  <si>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</si>
  <si>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</si>
  <si>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</si>
  <si>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</si>
  <si>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</si>
  <si>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</si>
  <si>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</si>
  <si>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</si>
  <si>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</si>
  <si>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</si>
  <si>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</si>
  <si>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</si>
  <si>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</si>
  <si>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</si>
  <si>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</si>
  <si>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</si>
  <si>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</si>
  <si>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</si>
  <si>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</si>
  <si>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</si>
  <si>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</si>
  <si>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</si>
  <si>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</si>
  <si>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</si>
  <si>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</si>
  <si>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</si>
  <si>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</si>
  <si>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</si>
  <si>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</si>
  <si>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</si>
  <si>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</si>
  <si>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</si>
  <si>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</si>
  <si>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</si>
  <si>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</si>
  <si>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</si>
  <si>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</si>
  <si>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</si>
  <si>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</si>
  <si>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</si>
  <si>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</si>
  <si>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</si>
  <si>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</si>
  <si>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</si>
  <si>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</si>
  <si>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</si>
  <si>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</si>
  <si>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</si>
  <si>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</si>
  <si>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</si>
  <si>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</si>
  <si>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</si>
  <si>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</si>
  <si>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</si>
  <si>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</si>
  <si>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</si>
  <si>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</si>
  <si>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</si>
  <si>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</si>
  <si>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</si>
  <si>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</si>
  <si>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</si>
  <si>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</si>
  <si>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</si>
  <si>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</si>
  <si>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</si>
  <si>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</si>
  <si>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</si>
  <si>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</si>
  <si>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</si>
  <si>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</si>
  <si>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</si>
  <si>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</si>
  <si>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</si>
  <si>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</si>
  <si>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</si>
  <si>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</si>
  <si>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</si>
  <si>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</si>
  <si>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</si>
  <si>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</si>
  <si>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</si>
  <si>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</si>
  <si>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</si>
  <si>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</si>
  <si>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</si>
  <si>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</si>
  <si>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</si>
  <si>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</si>
  <si>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</si>
  <si>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</si>
  <si>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</si>
  <si>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</si>
  <si>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</si>
  <si>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</si>
  <si>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</si>
  <si>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</si>
  <si>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</si>
  <si>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</si>
  <si>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</si>
  <si>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</si>
  <si>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</si>
  <si>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</si>
  <si>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</si>
  <si>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</si>
  <si>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</si>
  <si>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</si>
  <si>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</si>
  <si>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</si>
  <si>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</si>
  <si>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</si>
  <si>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</si>
  <si>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</si>
  <si>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</si>
  <si>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</si>
  <si>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</si>
  <si>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</si>
  <si>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</si>
  <si>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</si>
  <si>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</si>
  <si>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</si>
  <si>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</si>
  <si>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</si>
  <si>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</si>
  <si>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</si>
  <si>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</si>
  <si>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</si>
  <si>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</si>
  <si>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</si>
  <si>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</si>
  <si>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</si>
  <si>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</si>
  <si>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</si>
  <si>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</si>
  <si>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</si>
  <si>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</si>
  <si>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</si>
  <si>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</si>
  <si>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</si>
  <si>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</si>
  <si>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</si>
  <si>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</si>
  <si>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</si>
  <si>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</si>
  <si>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</si>
  <si>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</si>
  <si>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</si>
  <si>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</si>
  <si>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</si>
  <si>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</si>
  <si>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</si>
  <si>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</si>
  <si>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</si>
  <si>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</si>
  <si>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</si>
  <si>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</si>
  <si>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</si>
  <si>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</si>
  <si>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</si>
  <si>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</si>
  <si>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</si>
  <si>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</si>
  <si>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</si>
  <si>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</si>
  <si>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</si>
  <si>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</si>
  <si>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</si>
  <si>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</si>
  <si>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</si>
  <si>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</si>
  <si>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</si>
  <si>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</si>
  <si>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</si>
  <si>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</si>
  <si>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</si>
  <si>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</si>
  <si>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</si>
  <si>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</si>
  <si>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</si>
  <si>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</si>
  <si>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</si>
  <si>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</si>
  <si>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</si>
  <si>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</si>
  <si>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</si>
  <si>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</si>
  <si>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</si>
  <si>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</si>
  <si>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</si>
  <si>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</si>
  <si>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</si>
  <si>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</si>
  <si>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</si>
  <si>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</si>
  <si>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</si>
  <si>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</si>
  <si>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</si>
  <si>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</si>
  <si>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</si>
  <si>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</si>
  <si>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</si>
  <si>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</si>
  <si>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</si>
  <si>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</si>
  <si>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</si>
  <si>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</si>
  <si>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</si>
  <si>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</si>
  <si>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</si>
  <si>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</si>
  <si>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</si>
  <si>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</si>
  <si>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</si>
  <si>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</si>
  <si>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</si>
  <si>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</si>
  <si>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</si>
  <si>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</si>
  <si>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</si>
  <si>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</si>
  <si>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</si>
  <si>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</si>
  <si>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</si>
  <si>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</si>
  <si>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</si>
  <si>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</si>
  <si>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</si>
  <si>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</si>
  <si>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</si>
  <si>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</si>
  <si>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</si>
  <si>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</si>
  <si>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</si>
  <si>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</si>
  <si>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</si>
  <si>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</si>
  <si>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</si>
  <si>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</si>
  <si>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</si>
  <si>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</si>
  <si>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</si>
  <si>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</si>
  <si>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</si>
  <si>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</si>
  <si>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</si>
  <si>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</si>
  <si>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</si>
  <si>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</si>
  <si>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</si>
  <si>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</si>
  <si>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</si>
  <si>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</si>
  <si>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</si>
  <si>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</si>
  <si>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</si>
  <si>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</si>
  <si>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</si>
  <si>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</si>
  <si>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</si>
  <si>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</si>
  <si>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</si>
  <si>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</si>
  <si>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</si>
  <si>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</si>
  <si>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</si>
  <si>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</si>
  <si>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</si>
  <si>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</si>
  <si>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</si>
  <si>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</si>
  <si>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</si>
  <si>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</si>
  <si>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</si>
  <si>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</si>
  <si>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</si>
  <si>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</si>
  <si>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</si>
  <si>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</si>
  <si>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</si>
  <si>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</si>
  <si>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</si>
  <si>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</si>
  <si>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</si>
  <si>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</si>
  <si>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</si>
  <si>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</si>
  <si>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</si>
  <si>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</si>
  <si>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</si>
  <si>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</si>
  <si>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</si>
  <si>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</si>
  <si>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</si>
  <si>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</si>
  <si>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</si>
  <si>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</si>
  <si>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</si>
  <si>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</si>
  <si>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</si>
  <si>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</si>
  <si>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</si>
  <si>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</si>
  <si>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</si>
  <si>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</si>
  <si>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</si>
  <si>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</si>
  <si>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</si>
  <si>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</si>
  <si>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</si>
  <si>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</si>
  <si>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</si>
  <si>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</si>
  <si>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</si>
  <si>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</si>
  <si>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</si>
  <si>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</si>
  <si>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</si>
  <si>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</si>
  <si>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</si>
  <si>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</si>
  <si>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</si>
  <si>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</si>
  <si>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</si>
  <si>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</si>
  <si>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</si>
  <si>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</si>
  <si>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</si>
  <si>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</si>
  <si>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</si>
  <si>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</si>
  <si>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</si>
  <si>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</si>
  <si>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</si>
  <si>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</si>
  <si>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</si>
  <si>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</si>
  <si>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</si>
  <si>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</si>
  <si>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</si>
  <si>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</si>
  <si>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</si>
  <si>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</si>
  <si>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</si>
  <si>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</si>
  <si>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</si>
  <si>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</si>
  <si>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</si>
  <si>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</si>
  <si>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</si>
  <si>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</si>
  <si>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</si>
  <si>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</si>
  <si>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</si>
  <si>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</si>
  <si>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</si>
  <si>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</si>
  <si>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</si>
  <si>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</si>
  <si>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</si>
  <si>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</si>
  <si>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</si>
  <si>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</si>
  <si>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</si>
  <si>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</si>
  <si>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</si>
  <si>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</si>
  <si>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</si>
  <si>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</si>
  <si>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</si>
  <si>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</si>
  <si>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</si>
  <si>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</si>
  <si>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</si>
  <si>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</si>
  <si>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</si>
  <si>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</si>
  <si>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</si>
  <si>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</si>
  <si>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</si>
  <si>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</si>
  <si>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</si>
  <si>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</si>
  <si>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</si>
  <si>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</si>
  <si>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</si>
  <si>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</si>
  <si>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</si>
  <si>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</si>
  <si>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</si>
  <si>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</si>
  <si>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</si>
  <si>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</si>
  <si>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</si>
  <si>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</si>
  <si>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</si>
  <si>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</si>
  <si>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</si>
  <si>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</si>
  <si>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</si>
  <si>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</si>
  <si>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</si>
  <si>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</si>
  <si>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</si>
  <si>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</si>
  <si>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</si>
  <si>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</si>
  <si>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</si>
  <si>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</si>
  <si>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</si>
  <si>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</si>
  <si>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</si>
  <si>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</si>
  <si>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</si>
  <si>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</si>
  <si>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</si>
  <si>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</si>
  <si>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</si>
  <si>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</si>
  <si>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</si>
  <si>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</si>
  <si>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</si>
  <si>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</si>
  <si>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</si>
  <si>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</si>
  <si>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</si>
  <si>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</si>
  <si>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</si>
  <si>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</si>
  <si>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</si>
  <si>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</si>
  <si>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</si>
  <si>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</si>
  <si>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</si>
  <si>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</si>
  <si>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</si>
  <si>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</si>
  <si>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</si>
  <si>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</si>
  <si>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</si>
  <si>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</si>
  <si>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</si>
  <si>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</si>
  <si>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</si>
  <si>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</si>
  <si>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</si>
  <si>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</si>
  <si>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</si>
  <si>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</si>
  <si>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</si>
  <si>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</si>
  <si>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</si>
  <si>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</si>
  <si>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</si>
  <si>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</si>
  <si>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</si>
  <si>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</si>
  <si>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</si>
  <si>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</si>
  <si>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</si>
  <si>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</si>
  <si>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</si>
  <si>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</si>
  <si>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</si>
  <si>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</si>
  <si>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</si>
  <si>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</si>
  <si>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</si>
  <si>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</si>
  <si>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</si>
  <si>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</si>
  <si>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</si>
  <si>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</si>
  <si>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</si>
  <si>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</si>
  <si>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</si>
  <si>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</si>
  <si>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</si>
  <si>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</si>
  <si>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</si>
  <si>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</si>
  <si>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</si>
  <si>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</si>
  <si>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</si>
  <si>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</si>
  <si>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</si>
  <si>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</si>
  <si>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</si>
  <si>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</si>
  <si>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</si>
  <si>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</si>
  <si>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</si>
  <si>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</si>
  <si>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</si>
  <si>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</si>
  <si>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</si>
  <si>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</si>
  <si>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</si>
  <si>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</si>
  <si>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</si>
  <si>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</si>
  <si>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</si>
  <si>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</si>
  <si>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</si>
  <si>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</si>
  <si>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</si>
  <si>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</si>
  <si>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</si>
  <si>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</si>
  <si>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</si>
  <si>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</si>
  <si>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</si>
  <si>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</si>
  <si>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</si>
  <si>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</si>
  <si>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</si>
  <si>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</si>
  <si>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</si>
  <si>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</si>
  <si>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</si>
  <si>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</si>
  <si>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</si>
  <si>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</si>
  <si>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</si>
  <si>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</si>
  <si>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</si>
  <si>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</si>
  <si>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</si>
  <si>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</si>
  <si>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</si>
  <si>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</si>
  <si>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</si>
  <si>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</si>
  <si>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</si>
  <si>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</si>
  <si>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</si>
  <si>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</si>
  <si>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</si>
  <si>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</si>
  <si>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</si>
  <si>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</si>
  <si>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</si>
  <si>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</si>
  <si>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</si>
  <si>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</si>
  <si>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</si>
  <si>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</si>
  <si>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</si>
  <si>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</si>
  <si>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</si>
  <si>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</si>
  <si>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</si>
  <si>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</si>
  <si>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</si>
  <si>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</si>
  <si>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</si>
  <si>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</si>
  <si>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</si>
  <si>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</si>
  <si>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</si>
  <si>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</si>
  <si>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</si>
  <si>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</si>
  <si>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</si>
  <si>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</si>
  <si>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</si>
  <si>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</si>
  <si>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</si>
  <si>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</si>
  <si>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</si>
  <si>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</si>
  <si>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</si>
  <si>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</si>
  <si>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</si>
  <si>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</si>
  <si>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</si>
  <si>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</si>
  <si>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</si>
  <si>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</si>
  <si>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</si>
  <si>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</si>
  <si>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</si>
  <si>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</si>
  <si>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</si>
  <si>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</si>
  <si>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</si>
  <si>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</si>
  <si>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</si>
  <si>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</si>
  <si>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</si>
  <si>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</si>
  <si>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</si>
  <si>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</si>
  <si>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</si>
  <si>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</si>
  <si>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</si>
  <si>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</si>
  <si>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</si>
  <si>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</si>
  <si>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</si>
  <si>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</si>
  <si>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</si>
  <si>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</si>
  <si>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</si>
  <si>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</si>
  <si>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</si>
  <si>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</si>
  <si>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</si>
  <si>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</si>
  <si>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</si>
  <si>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</si>
  <si>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</si>
  <si>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</si>
  <si>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</si>
  <si>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</si>
  <si>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</si>
  <si>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</si>
  <si>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</si>
  <si>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</si>
  <si>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</si>
  <si>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</si>
  <si>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</si>
  <si>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</si>
  <si>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</si>
  <si>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</si>
  <si>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</si>
  <si>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</si>
  <si>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</si>
  <si>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</si>
  <si>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</si>
  <si>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</si>
  <si>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</si>
  <si>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</si>
  <si>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</si>
  <si>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</si>
  <si>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</si>
  <si>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</si>
  <si>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</si>
  <si>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</si>
  <si>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</si>
  <si>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</si>
  <si>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</si>
  <si>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</si>
  <si>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</si>
  <si>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</si>
  <si>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</si>
  <si>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</si>
  <si>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</si>
  <si>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</si>
  <si>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</si>
  <si>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</si>
  <si>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</si>
  <si>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</si>
  <si>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</si>
  <si>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</si>
  <si>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</si>
  <si>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</si>
  <si>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</si>
  <si>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</si>
  <si>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</si>
  <si>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</si>
  <si>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</si>
  <si>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</si>
  <si>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</si>
  <si>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</si>
  <si>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</si>
  <si>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</si>
  <si>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</si>
  <si>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</si>
  <si>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</si>
  <si>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</si>
  <si>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</si>
  <si>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</si>
  <si>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</si>
  <si>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</si>
  <si>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</si>
  <si>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</si>
  <si>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</si>
  <si>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</si>
  <si>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</si>
  <si>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</si>
  <si>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</si>
  <si>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</si>
  <si>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</si>
  <si>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</si>
  <si>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</si>
  <si>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</si>
  <si>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</si>
  <si>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</si>
  <si>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</si>
  <si>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</si>
  <si>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</si>
  <si>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</si>
  <si>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</si>
  <si>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</si>
  <si>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</si>
  <si>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</si>
  <si>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</si>
  <si>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</si>
  <si>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</si>
  <si>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</si>
  <si>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</si>
  <si>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</si>
  <si>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</si>
  <si>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</si>
  <si>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</si>
  <si>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</si>
  <si>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</si>
  <si>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</si>
  <si>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</si>
  <si>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</si>
  <si>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</si>
  <si>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</si>
  <si>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</si>
  <si>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</si>
  <si>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</si>
  <si>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</si>
  <si>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</si>
  <si>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</si>
  <si>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</si>
  <si>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</si>
  <si>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</si>
  <si>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</si>
  <si>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</si>
  <si>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</si>
  <si>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</si>
  <si>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</si>
  <si>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</si>
  <si>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</si>
  <si>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</si>
  <si>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</si>
  <si>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</si>
  <si>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</si>
  <si>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</si>
  <si>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</si>
  <si>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</si>
  <si>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</si>
  <si>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</si>
  <si>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</si>
  <si>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</si>
  <si>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</si>
  <si>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</si>
  <si>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</si>
  <si>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</si>
  <si>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</si>
  <si>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</si>
  <si>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</si>
  <si>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</si>
  <si>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</si>
  <si>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</si>
  <si>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</si>
  <si>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</si>
  <si>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</si>
  <si>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</si>
  <si>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</si>
  <si>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</si>
  <si>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</si>
  <si>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</si>
  <si>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</si>
  <si>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</si>
  <si>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</si>
  <si>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</si>
  <si>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</si>
  <si>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</si>
  <si>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</si>
  <si>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</si>
  <si>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</si>
  <si>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</si>
  <si>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</si>
  <si>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</si>
  <si>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</si>
  <si>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</si>
  <si>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</si>
  <si>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</si>
  <si>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</si>
  <si>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</si>
  <si>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</si>
  <si>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</si>
  <si>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</si>
  <si>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</si>
  <si>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</si>
  <si>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</si>
  <si>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</si>
  <si>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</si>
  <si>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</si>
  <si>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</si>
  <si>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</si>
  <si>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</si>
  <si>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</si>
  <si>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</si>
  <si>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</si>
  <si>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</si>
  <si>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</si>
  <si>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</si>
  <si>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</si>
  <si>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</si>
  <si>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</si>
  <si>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</si>
  <si>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</si>
  <si>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</si>
  <si>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</si>
  <si>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</si>
  <si>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</si>
  <si>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</si>
  <si>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</si>
  <si>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</si>
  <si>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</si>
  <si>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</si>
  <si>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</si>
  <si>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</si>
  <si>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</si>
  <si>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</si>
  <si>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</si>
  <si>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</si>
  <si>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</si>
  <si>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</si>
  <si>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</si>
  <si>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</si>
  <si>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</si>
  <si>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</si>
  <si>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</si>
  <si>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</si>
  <si>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</si>
  <si>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</si>
  <si>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</si>
  <si>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</si>
  <si>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</si>
  <si>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</si>
  <si>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</si>
  <si>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</si>
  <si>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</si>
  <si>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</si>
  <si>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</si>
  <si>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</si>
  <si>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</si>
  <si>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</si>
  <si>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</si>
  <si>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</si>
  <si>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</si>
  <si>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</si>
  <si>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</si>
  <si>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</si>
  <si>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</si>
  <si>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</si>
  <si>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</si>
  <si>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</si>
  <si>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</si>
  <si>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</si>
  <si>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</si>
  <si>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</si>
  <si>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</si>
  <si>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</si>
  <si>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</si>
  <si>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</si>
  <si>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</si>
  <si>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</si>
  <si>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</si>
  <si>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</si>
  <si>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</si>
  <si>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</si>
  <si>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</si>
  <si>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</si>
  <si>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</si>
  <si>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</si>
  <si>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</si>
  <si>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</si>
  <si>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</si>
  <si>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</si>
  <si>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</si>
  <si>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</si>
  <si>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</si>
  <si>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</si>
  <si>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</si>
  <si>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</si>
  <si>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</si>
  <si>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</si>
  <si>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</si>
  <si>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</si>
  <si>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</si>
  <si>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</si>
  <si>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</si>
  <si>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</si>
  <si>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</si>
  <si>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</si>
  <si>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</si>
  <si>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</si>
  <si>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</si>
  <si>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</si>
  <si>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</si>
  <si>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</si>
  <si>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</si>
  <si>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</si>
  <si>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</si>
  <si>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</si>
  <si>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</si>
  <si>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</si>
  <si>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</si>
  <si>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</si>
  <si>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</si>
  <si>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</si>
  <si>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</si>
  <si>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</si>
  <si>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</si>
  <si>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</si>
  <si>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</si>
  <si>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</si>
  <si>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</si>
  <si>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</si>
  <si>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</si>
  <si>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</si>
  <si>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</si>
  <si>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</si>
  <si>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</si>
  <si>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</si>
  <si>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</si>
  <si>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</si>
  <si>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</si>
  <si>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</si>
  <si>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</si>
  <si>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</si>
  <si>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</si>
  <si>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</si>
  <si>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</si>
  <si>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</si>
  <si>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</si>
  <si>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</si>
  <si>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</si>
  <si>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</si>
  <si>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</si>
  <si>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</si>
  <si>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</si>
  <si>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</si>
  <si>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</si>
  <si>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</si>
  <si>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</si>
  <si>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</si>
  <si>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</si>
  <si>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</si>
  <si>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</si>
  <si>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</si>
  <si>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</si>
  <si>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</si>
  <si>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</si>
  <si>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</si>
  <si>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</si>
  <si>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</si>
  <si>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</si>
  <si>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</si>
  <si>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</si>
  <si>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</si>
  <si>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</si>
  <si>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</si>
  <si>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</si>
  <si>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</si>
  <si>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</si>
  <si>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</si>
  <si>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</si>
  <si>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</si>
  <si>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</si>
  <si>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</si>
  <si>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</si>
  <si>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</si>
  <si>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</si>
  <si>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</si>
  <si>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</si>
  <si>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</si>
  <si>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</si>
  <si>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</si>
  <si>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</si>
  <si>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</si>
  <si>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</si>
  <si>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</si>
  <si>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</si>
  <si>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</si>
  <si>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</si>
  <si>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</si>
  <si>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</si>
  <si>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</si>
  <si>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</si>
  <si>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</si>
  <si>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</si>
  <si>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</si>
  <si>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</si>
  <si>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</si>
  <si>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</si>
  <si>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</si>
  <si>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</si>
  <si>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</si>
  <si>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</si>
  <si>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</si>
  <si>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</si>
  <si>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</si>
  <si>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</si>
  <si>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</si>
  <si>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</si>
  <si>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</si>
  <si>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</si>
  <si>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</si>
  <si>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</si>
  <si>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</si>
  <si>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</si>
  <si>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</si>
  <si>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</si>
  <si>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</si>
  <si>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</si>
  <si>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</si>
  <si>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</si>
  <si>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</si>
  <si>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</si>
  <si>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</si>
  <si>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</si>
  <si>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</si>
  <si>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</si>
  <si>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</si>
  <si>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</si>
  <si>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</si>
  <si>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</si>
  <si>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</si>
  <si>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</si>
  <si>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</si>
  <si>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</si>
  <si>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</si>
  <si>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</si>
  <si>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</si>
  <si>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</si>
  <si>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</si>
  <si>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</si>
  <si>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</si>
  <si>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</si>
  <si>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</si>
  <si>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</si>
  <si>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</si>
  <si>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</si>
  <si>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</si>
  <si>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</si>
  <si>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</si>
  <si>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</si>
  <si>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</si>
  <si>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</si>
  <si>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</si>
  <si>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</si>
  <si>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</si>
  <si>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</si>
  <si>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</si>
  <si>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</si>
  <si>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</si>
  <si>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</si>
  <si>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</si>
  <si>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</si>
  <si>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</si>
  <si>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</si>
  <si>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</si>
  <si>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</si>
  <si>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</si>
  <si>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</si>
  <si>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</si>
  <si>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</si>
  <si>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</si>
  <si>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</si>
  <si>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</si>
  <si>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</si>
  <si>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</si>
  <si>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</si>
  <si>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</si>
  <si>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</si>
  <si>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</si>
  <si>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</si>
  <si>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</si>
  <si>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</si>
  <si>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</si>
  <si>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</si>
  <si>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</si>
  <si>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</si>
  <si>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</si>
  <si>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</si>
  <si>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</si>
  <si>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</si>
  <si>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</si>
  <si>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</si>
  <si>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</si>
  <si>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</si>
  <si>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</si>
  <si>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</si>
  <si>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</si>
  <si>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</si>
  <si>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</si>
  <si>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</si>
  <si>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</si>
  <si>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</si>
  <si>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</si>
  <si>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</si>
  <si>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</si>
  <si>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</si>
  <si>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</si>
  <si>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</si>
  <si>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</si>
  <si>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</si>
  <si>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</si>
  <si>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</si>
  <si>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</si>
  <si>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</si>
  <si>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</si>
  <si>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</si>
  <si>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</si>
  <si>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</si>
  <si>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</si>
  <si>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</si>
  <si>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</si>
  <si>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</si>
  <si>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</si>
  <si>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</si>
  <si>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</si>
  <si>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</si>
  <si>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</si>
  <si>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</si>
  <si>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</si>
  <si>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</si>
  <si>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</si>
  <si>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</si>
  <si>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</si>
  <si>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</si>
  <si>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</si>
  <si>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</si>
  <si>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</si>
  <si>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</si>
  <si>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</si>
  <si>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</si>
  <si>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</si>
  <si>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</si>
  <si>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</si>
  <si>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</si>
  <si>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</si>
  <si>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</si>
  <si>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</si>
  <si>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</si>
  <si>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</si>
  <si>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</si>
  <si>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</si>
  <si>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</si>
  <si>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</si>
  <si>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</si>
  <si>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</si>
  <si>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</si>
  <si>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</si>
  <si>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</si>
  <si>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</si>
  <si>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</si>
  <si>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</si>
  <si>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</si>
  <si>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</si>
  <si>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</si>
  <si>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</si>
  <si>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</si>
  <si>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</si>
  <si>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</si>
  <si>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</si>
  <si>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</si>
  <si>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</si>
  <si>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</si>
  <si>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</si>
  <si>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</si>
  <si>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</si>
  <si>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</si>
  <si>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</si>
  <si>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</si>
  <si>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</si>
  <si>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</si>
  <si>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</si>
  <si>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</si>
  <si>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</si>
  <si>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</si>
  <si>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</si>
  <si>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</si>
  <si>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</si>
  <si>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</si>
  <si>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</si>
  <si>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</si>
  <si>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</si>
  <si>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</si>
  <si>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</si>
  <si>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</si>
  <si>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</si>
  <si>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</si>
  <si>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</si>
  <si>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</si>
  <si>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</si>
  <si>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</si>
  <si>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</si>
  <si>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</si>
  <si>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</si>
  <si>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</si>
  <si>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</si>
  <si>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</si>
  <si>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</si>
  <si>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</si>
  <si>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</si>
  <si>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</si>
  <si>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</si>
  <si>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</si>
  <si>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</si>
  <si>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</si>
  <si>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</si>
  <si>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</si>
  <si>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</si>
  <si>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</si>
  <si>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</si>
  <si>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</si>
  <si>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</si>
  <si>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</si>
  <si>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</si>
  <si>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</si>
  <si>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</si>
  <si>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</si>
  <si>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</si>
  <si>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</si>
  <si>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</si>
  <si>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</si>
  <si>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</si>
  <si>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</si>
  <si>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</si>
  <si>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</si>
  <si>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</si>
  <si>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</si>
  <si>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</si>
  <si>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</si>
  <si>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</si>
  <si>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</si>
  <si>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</si>
  <si>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</si>
  <si>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</si>
  <si>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</si>
  <si>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</si>
  <si>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</si>
  <si>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</si>
  <si>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</si>
  <si>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</si>
  <si>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</si>
  <si>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</si>
  <si>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</si>
  <si>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</si>
  <si>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</si>
  <si>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</si>
  <si>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</si>
  <si>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</si>
  <si>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</si>
  <si>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</si>
  <si>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</si>
  <si>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</si>
  <si>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</si>
  <si>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</si>
  <si>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</si>
  <si>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</si>
  <si>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</si>
  <si>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</si>
  <si>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</si>
  <si>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</si>
  <si>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</si>
  <si>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</si>
  <si>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</si>
  <si>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</si>
  <si>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</si>
  <si>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</si>
  <si>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</si>
  <si>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</si>
  <si>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</si>
  <si>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</si>
  <si>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</si>
  <si>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</si>
  <si>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</si>
  <si>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</si>
  <si>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</si>
  <si>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</si>
  <si>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</si>
  <si>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</si>
  <si>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</si>
  <si>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</si>
  <si>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</si>
  <si>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</si>
  <si>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</si>
  <si>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</si>
  <si>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</si>
  <si>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</si>
  <si>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</si>
  <si>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</si>
  <si>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</si>
  <si>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</si>
  <si>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</si>
  <si>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</si>
  <si>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</si>
  <si>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</si>
  <si>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</si>
  <si>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</si>
  <si>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</si>
  <si>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</si>
  <si>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</si>
  <si>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</si>
  <si>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</si>
  <si>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</si>
  <si>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</si>
  <si>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</si>
  <si>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</si>
  <si>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</si>
  <si>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</si>
  <si>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</si>
  <si>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</si>
  <si>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</si>
  <si>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</si>
  <si>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</si>
  <si>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</si>
  <si>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</si>
  <si>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</si>
  <si>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</si>
  <si>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</si>
  <si>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</si>
  <si>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</si>
  <si>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</si>
  <si>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</si>
  <si>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</si>
  <si>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</si>
  <si>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</si>
  <si>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</si>
  <si>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</si>
  <si>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</si>
  <si>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</si>
  <si>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</si>
  <si>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</si>
  <si>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</si>
  <si>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</si>
  <si>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</si>
  <si>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</si>
  <si>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</si>
  <si>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</si>
  <si>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</si>
  <si>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</si>
  <si>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</si>
  <si>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</si>
  <si>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</si>
  <si>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</si>
  <si>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</si>
  <si>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</si>
  <si>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</si>
  <si>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</si>
  <si>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</si>
  <si>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</si>
  <si>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</si>
  <si>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</si>
  <si>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</si>
  <si>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</si>
  <si>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</si>
  <si>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</si>
  <si>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</si>
  <si>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</si>
  <si>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</si>
  <si>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</si>
  <si>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</si>
  <si>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</si>
  <si>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</si>
  <si>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</si>
  <si>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</si>
  <si>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</si>
  <si>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</si>
  <si>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</si>
  <si>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</si>
  <si>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</si>
  <si>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</si>
  <si>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</si>
  <si>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</si>
  <si>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</si>
  <si>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</si>
  <si>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</si>
  <si>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</si>
  <si>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</si>
  <si>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</si>
  <si>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</si>
  <si>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</si>
  <si>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</si>
  <si>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</si>
  <si>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</si>
  <si>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</si>
  <si>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</si>
  <si>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</si>
  <si>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</si>
  <si>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</si>
  <si>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</si>
  <si>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</si>
  <si>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</si>
  <si>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</si>
  <si>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</si>
  <si>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</si>
  <si>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</si>
  <si>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</si>
  <si>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</si>
  <si>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</si>
  <si>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</si>
  <si>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</si>
  <si>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</si>
  <si>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</si>
  <si>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</si>
  <si>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</si>
  <si>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</si>
  <si>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</si>
  <si>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</si>
  <si>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</si>
  <si>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</si>
  <si>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</si>
  <si>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</si>
  <si>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</si>
  <si>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</si>
  <si>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</si>
  <si>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</si>
  <si>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</si>
  <si>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</si>
  <si>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</si>
  <si>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</si>
  <si>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</si>
  <si>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</si>
  <si>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</si>
  <si>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</si>
  <si>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</si>
  <si>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</si>
  <si>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</si>
  <si>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</si>
  <si>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</si>
  <si>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</si>
  <si>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</si>
  <si>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</si>
  <si>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</si>
  <si>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</si>
  <si>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</si>
  <si>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</si>
  <si>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</si>
  <si>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</si>
  <si>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</si>
  <si>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</si>
  <si>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</si>
  <si>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</si>
  <si>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</si>
  <si>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</si>
  <si>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</si>
  <si>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</si>
  <si>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</si>
  <si>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</si>
  <si>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</si>
  <si>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</si>
  <si>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</si>
  <si>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</si>
  <si>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</si>
  <si>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</si>
  <si>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</si>
  <si>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</si>
  <si>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</si>
  <si>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</si>
  <si>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</si>
  <si>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</si>
  <si>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</si>
  <si>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</si>
  <si>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</si>
  <si>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</si>
  <si>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</si>
  <si>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</si>
  <si>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</si>
  <si>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</si>
  <si>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</si>
  <si>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</si>
  <si>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</si>
  <si>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</si>
  <si>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</si>
  <si>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</si>
  <si>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</si>
  <si>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</si>
  <si>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</si>
  <si>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</si>
  <si>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</si>
  <si>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</si>
  <si>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</si>
  <si>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</si>
  <si>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</si>
  <si>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</si>
  <si>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</si>
  <si>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</si>
  <si>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</si>
  <si>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</si>
  <si>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</si>
  <si>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</si>
  <si>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</si>
  <si>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</si>
  <si>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</si>
  <si>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</si>
  <si>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</si>
  <si>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</si>
  <si>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</si>
  <si>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</si>
  <si>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</si>
  <si>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</si>
  <si>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</si>
  <si>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</si>
  <si>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</si>
  <si>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</si>
  <si>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</si>
  <si>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</si>
  <si>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</si>
  <si>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</si>
  <si>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</si>
  <si>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</si>
  <si>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</si>
  <si>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</si>
  <si>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</si>
  <si>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</si>
  <si>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</si>
  <si>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</si>
  <si>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</si>
  <si>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</si>
  <si>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</si>
  <si>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</si>
  <si>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</si>
  <si>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</si>
  <si>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</si>
  <si>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</si>
  <si>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</si>
  <si>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</si>
  <si>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</si>
  <si>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</si>
  <si>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</si>
  <si>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</si>
  <si>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</si>
  <si>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</si>
  <si>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</si>
  <si>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</si>
  <si>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</si>
  <si>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</si>
  <si>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</si>
  <si>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</si>
  <si>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</si>
  <si>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</si>
  <si>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</si>
  <si>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</si>
  <si>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</si>
  <si>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</si>
  <si>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</si>
  <si>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</si>
  <si>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</si>
  <si>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</si>
  <si>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</si>
  <si>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</si>
  <si>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</si>
  <si>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</si>
  <si>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</si>
  <si>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</si>
  <si>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</si>
  <si>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</si>
  <si>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</si>
  <si>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</si>
  <si>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</si>
  <si>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</si>
  <si>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</si>
  <si>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</si>
  <si>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</si>
  <si>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</si>
  <si>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</si>
  <si>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</si>
  <si>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</si>
  <si>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</si>
  <si>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</si>
  <si>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</si>
  <si>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</si>
  <si>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</si>
  <si>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</si>
  <si>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</si>
  <si>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</si>
  <si>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</si>
  <si>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</si>
  <si>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</si>
  <si>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</si>
  <si>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</si>
  <si>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</si>
  <si>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</si>
  <si>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</si>
  <si>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</si>
  <si>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</si>
  <si>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</si>
  <si>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</si>
  <si>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</si>
  <si>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</si>
  <si>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</si>
  <si>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</si>
  <si>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</si>
  <si>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</si>
  <si>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</si>
  <si>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</si>
  <si>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</si>
  <si>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</si>
  <si>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</si>
  <si>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</si>
  <si>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</si>
  <si>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</si>
  <si>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</si>
  <si>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</si>
  <si>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</si>
  <si>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</si>
  <si>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</si>
  <si>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</si>
  <si>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</si>
  <si>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</si>
  <si>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</si>
  <si>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</si>
  <si>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</si>
  <si>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</si>
  <si>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</si>
  <si>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</si>
  <si>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</si>
  <si>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</si>
  <si>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</si>
  <si>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</si>
  <si>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</si>
  <si>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</si>
  <si>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</si>
  <si>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</si>
  <si>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</si>
  <si>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</si>
  <si>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</si>
  <si>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</si>
  <si>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</si>
  <si>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</si>
  <si>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</si>
  <si>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</si>
  <si>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</si>
  <si>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</si>
  <si>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</si>
  <si>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</si>
  <si>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</si>
  <si>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</si>
  <si>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</si>
  <si>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</si>
  <si>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</si>
  <si>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</si>
  <si>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</si>
  <si>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</si>
  <si>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</si>
  <si>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</si>
  <si>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</si>
  <si>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</si>
  <si>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</si>
  <si>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</si>
  <si>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</si>
  <si>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</si>
  <si>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</si>
  <si>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</si>
  <si>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</si>
  <si>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</si>
  <si>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</si>
  <si>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</si>
  <si>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</si>
  <si>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</si>
  <si>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</si>
  <si>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</si>
  <si>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</si>
  <si>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</si>
  <si>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</si>
  <si>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</si>
  <si>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</si>
  <si>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</si>
  <si>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</si>
  <si>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</si>
  <si>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</si>
  <si>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</si>
  <si>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</si>
  <si>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</si>
  <si>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</si>
  <si>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</si>
  <si>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</si>
  <si>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</si>
  <si>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</si>
  <si>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</si>
  <si>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</si>
  <si>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</si>
  <si>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</si>
  <si>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</si>
  <si>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</si>
  <si>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</si>
  <si>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</si>
  <si>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</si>
  <si>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</si>
  <si>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</si>
  <si>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</si>
  <si>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</si>
  <si>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</si>
  <si>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</si>
  <si>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</si>
  <si>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</si>
  <si>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</si>
  <si>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</si>
  <si>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</si>
  <si>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</si>
  <si>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</si>
  <si>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</si>
  <si>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</si>
  <si>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</si>
  <si>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</si>
  <si>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</si>
  <si>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</si>
  <si>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</si>
  <si>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</si>
  <si>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</si>
  <si>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</si>
  <si>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</si>
  <si>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</si>
  <si>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</si>
  <si>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</si>
  <si>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</si>
  <si>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</si>
  <si>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</si>
  <si>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</si>
  <si>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</si>
  <si>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</si>
  <si>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</si>
  <si>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</si>
  <si>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</si>
  <si>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</si>
  <si>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</si>
  <si>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</si>
  <si>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</si>
  <si>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</si>
  <si>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</si>
  <si>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</si>
  <si>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</si>
  <si>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</si>
  <si>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</si>
  <si>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</si>
  <si>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</si>
  <si>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</si>
  <si>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</si>
  <si>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</si>
  <si>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</si>
  <si>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</si>
  <si>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</si>
  <si>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</si>
  <si>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</si>
  <si>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</si>
  <si>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</si>
  <si>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</si>
  <si>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</si>
  <si>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</si>
  <si>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</si>
  <si>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</si>
  <si>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</si>
  <si>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</si>
  <si>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</si>
  <si>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</si>
  <si>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</si>
  <si>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</si>
  <si>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</si>
  <si>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</si>
  <si>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</si>
  <si>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</si>
  <si>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</si>
  <si>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</si>
  <si>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</si>
  <si>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</si>
  <si>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</si>
  <si>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</si>
  <si>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</si>
  <si>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</si>
  <si>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</si>
  <si>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</si>
  <si>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</si>
  <si>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</si>
  <si>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</si>
  <si>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</si>
  <si>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</si>
  <si>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</si>
  <si>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</si>
  <si>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</si>
  <si>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</si>
  <si>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</si>
  <si>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</si>
  <si>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</si>
  <si>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</si>
  <si>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</si>
  <si>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</si>
  <si>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</si>
  <si>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</si>
  <si>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</si>
  <si>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</si>
  <si>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</si>
  <si>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</si>
  <si>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</si>
  <si>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</si>
  <si>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</si>
  <si>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</si>
  <si>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</si>
  <si>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</si>
  <si>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</si>
  <si>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</si>
  <si>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</si>
  <si>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</si>
  <si>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</si>
  <si>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</si>
  <si>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</si>
  <si>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</si>
  <si>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</si>
  <si>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</si>
  <si>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</si>
  <si>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</si>
  <si>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</si>
  <si>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</si>
  <si>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</si>
  <si>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</si>
  <si>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</si>
  <si>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</si>
  <si>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</si>
  <si>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</si>
  <si>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</si>
  <si>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</si>
  <si>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</si>
  <si>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</si>
  <si>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</si>
  <si>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</si>
  <si>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</si>
  <si>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</si>
  <si>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</si>
  <si>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</si>
  <si>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</si>
  <si>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</si>
  <si>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</si>
  <si>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</si>
  <si>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</si>
  <si>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</si>
  <si>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</si>
  <si>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</si>
  <si>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</si>
  <si>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</si>
  <si>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</si>
  <si>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</si>
  <si>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</si>
  <si>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</si>
  <si>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</si>
  <si>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</si>
  <si>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</si>
  <si>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</si>
  <si>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</si>
  <si>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</si>
  <si>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</si>
  <si>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</si>
  <si>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</si>
  <si>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</si>
  <si>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</si>
  <si>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</si>
  <si>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</si>
  <si>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</si>
  <si>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</si>
  <si>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</si>
  <si>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</si>
  <si>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</si>
  <si>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</si>
  <si>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</si>
  <si>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</si>
  <si>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</si>
  <si>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</si>
  <si>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</si>
  <si>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</si>
  <si>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</si>
  <si>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</si>
  <si>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</si>
  <si>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</si>
  <si>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</si>
  <si>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</si>
  <si>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</si>
  <si>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</si>
  <si>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</si>
  <si>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</si>
  <si>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</si>
  <si>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</si>
  <si>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</si>
  <si>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</si>
  <si>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</si>
  <si>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</si>
  <si>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</si>
  <si>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</si>
  <si>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</si>
  <si>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</si>
  <si>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</si>
  <si>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</si>
  <si>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</si>
  <si>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</si>
  <si>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</si>
  <si>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</si>
  <si>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</si>
  <si>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</si>
  <si>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</si>
  <si>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</si>
  <si>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</si>
  <si>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</si>
  <si>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</si>
  <si>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</si>
  <si>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</si>
  <si>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</si>
  <si>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</si>
  <si>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</si>
  <si>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</si>
  <si>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</si>
  <si>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</si>
  <si>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</si>
  <si>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</si>
  <si>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</si>
  <si>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</si>
  <si>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</si>
  <si>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</si>
  <si>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</si>
  <si>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</si>
  <si>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</si>
  <si>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</si>
  <si>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</si>
  <si>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</si>
  <si>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</si>
  <si>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</si>
  <si>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</si>
  <si>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</si>
  <si>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</si>
  <si>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</si>
  <si>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</si>
  <si>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</si>
  <si>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</si>
  <si>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</si>
  <si>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</si>
  <si>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</si>
  <si>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</si>
  <si>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</si>
  <si>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</si>
  <si>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</si>
  <si>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</si>
  <si>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</si>
  <si>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</si>
  <si>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</si>
  <si>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</si>
  <si>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</si>
  <si>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</si>
  <si>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</si>
  <si>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</si>
  <si>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</si>
  <si>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</si>
  <si>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</si>
  <si>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</si>
  <si>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</si>
  <si>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</si>
  <si>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</si>
  <si>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</si>
  <si>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</si>
  <si>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</si>
  <si>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</si>
  <si>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</si>
  <si>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</si>
  <si>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</si>
  <si>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</si>
  <si>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</si>
  <si>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</si>
  <si>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</si>
  <si>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</si>
  <si>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</si>
  <si>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</si>
  <si>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</si>
  <si>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</si>
  <si>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</si>
  <si>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</si>
  <si>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</si>
  <si>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</si>
  <si>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</si>
  <si>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</si>
  <si>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</si>
  <si>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</si>
  <si>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</si>
  <si>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</si>
  <si>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</si>
  <si>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</si>
  <si>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</si>
  <si>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</si>
  <si>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</si>
  <si>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</si>
  <si>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</si>
  <si>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</si>
  <si>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</si>
  <si>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</si>
  <si>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</si>
  <si>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</si>
  <si>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</si>
  <si>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</si>
  <si>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</si>
  <si>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</si>
  <si>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</si>
  <si>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</si>
  <si>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</si>
  <si>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</si>
  <si>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</si>
  <si>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</si>
  <si>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</si>
  <si>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</si>
  <si>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</si>
  <si>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</si>
  <si>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</si>
  <si>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</si>
  <si>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</si>
  <si>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</si>
  <si>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</si>
  <si>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</si>
  <si>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</si>
  <si>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</si>
  <si>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</si>
  <si>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</si>
  <si>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</si>
  <si>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</si>
  <si>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</si>
  <si>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</si>
  <si>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</si>
  <si>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</si>
  <si>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</si>
  <si>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</si>
  <si>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</si>
  <si>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</si>
  <si>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</si>
  <si>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</si>
  <si>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</si>
  <si>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</si>
  <si>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</si>
  <si>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</si>
  <si>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</si>
  <si>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</si>
  <si>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</si>
  <si>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</si>
  <si>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</si>
  <si>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</si>
  <si>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</si>
  <si>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</si>
  <si>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</si>
  <si>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</si>
  <si>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</si>
  <si>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</si>
  <si>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</si>
  <si>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</si>
  <si>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</si>
  <si>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</si>
  <si>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</si>
  <si>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</si>
  <si>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</si>
  <si>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</si>
  <si>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</si>
  <si>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</si>
  <si>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</si>
  <si>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</si>
  <si>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</si>
  <si>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</si>
  <si>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</si>
  <si>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</si>
  <si>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</si>
  <si>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</si>
  <si>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</si>
  <si>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</si>
  <si>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</si>
  <si>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</si>
  <si>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</si>
  <si>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</si>
  <si>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</si>
  <si>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</si>
  <si>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</si>
  <si>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</si>
  <si>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</si>
  <si>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</si>
  <si>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</si>
  <si>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</si>
  <si>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</si>
  <si>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</si>
  <si>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</si>
  <si>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</si>
  <si>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</si>
  <si>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</si>
  <si>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</si>
  <si>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</si>
  <si>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</si>
  <si>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</si>
  <si>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</si>
  <si>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</si>
  <si>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</si>
  <si>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</si>
  <si>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</si>
  <si>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</si>
  <si>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</si>
  <si>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</si>
  <si>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</si>
  <si>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</si>
  <si>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</si>
  <si>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</si>
  <si>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</si>
  <si>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</si>
  <si>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</si>
  <si>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</si>
  <si>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</si>
  <si>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</si>
  <si>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</si>
  <si>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</si>
  <si>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</si>
  <si>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</si>
  <si>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</si>
  <si>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</si>
  <si>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</si>
  <si>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</si>
  <si>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</si>
  <si>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</si>
  <si>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</si>
  <si>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</si>
  <si>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</si>
  <si>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</si>
  <si>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</si>
  <si>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</si>
  <si>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</si>
  <si>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</si>
  <si>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</si>
  <si>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</si>
  <si>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</si>
  <si>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</si>
  <si>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</si>
  <si>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</si>
  <si>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</si>
  <si>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</si>
  <si>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</si>
  <si>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</si>
  <si>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</si>
  <si>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</si>
  <si>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</si>
  <si>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</si>
  <si>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</si>
  <si>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</si>
  <si>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</si>
  <si>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</si>
  <si>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</si>
  <si>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</si>
  <si>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</si>
  <si>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</si>
  <si>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</si>
  <si>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</si>
  <si>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</si>
  <si>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</si>
  <si>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</si>
  <si>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</si>
  <si>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</si>
  <si>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</si>
  <si>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</si>
  <si>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</si>
  <si>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</si>
  <si>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</si>
  <si>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</si>
  <si>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</si>
  <si>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</si>
  <si>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</si>
  <si>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</si>
  <si>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</si>
  <si>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</si>
  <si>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</si>
  <si>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</si>
  <si>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</si>
  <si>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</si>
  <si>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</si>
  <si>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</si>
  <si>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</si>
  <si>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</si>
  <si>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</si>
  <si>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</si>
  <si>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</si>
  <si>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</si>
  <si>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</si>
  <si>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</si>
  <si>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</si>
  <si>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</si>
  <si>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</si>
  <si>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</si>
  <si>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</si>
  <si>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</si>
  <si>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</si>
  <si>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</si>
  <si>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</si>
  <si>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</si>
  <si>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</si>
  <si>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</si>
  <si>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</si>
  <si>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</si>
  <si>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</si>
  <si>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</si>
  <si>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</si>
  <si>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</si>
  <si>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</si>
  <si>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</si>
  <si>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</si>
  <si>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</si>
  <si>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</si>
  <si>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</si>
  <si>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</si>
  <si>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</si>
  <si>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</si>
  <si>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</si>
  <si>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</si>
  <si>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</si>
  <si>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</si>
  <si>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</si>
  <si>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</si>
  <si>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</si>
  <si>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</si>
  <si>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</si>
  <si>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</si>
  <si>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</si>
  <si>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</si>
  <si>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</si>
  <si>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</si>
  <si>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</si>
  <si>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</si>
  <si>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</si>
  <si>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</si>
  <si>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</si>
  <si>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</si>
  <si>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</si>
  <si>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</si>
  <si>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</si>
  <si>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</si>
  <si>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</si>
  <si>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</si>
  <si>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</si>
  <si>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</si>
  <si>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</si>
  <si>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</si>
  <si>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</si>
  <si>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</si>
  <si>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</si>
  <si>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</si>
  <si>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</si>
  <si>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</si>
  <si>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</si>
  <si>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</si>
  <si>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</si>
  <si>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</si>
  <si>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</si>
  <si>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</si>
  <si>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</si>
  <si>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</si>
  <si>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</si>
  <si>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</si>
  <si>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</si>
  <si>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</si>
  <si>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</si>
  <si>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</si>
  <si>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</si>
  <si>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</si>
  <si>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</si>
  <si>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</si>
  <si>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</si>
  <si>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</si>
  <si>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</si>
  <si>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</si>
  <si>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</si>
  <si>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</si>
  <si>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</si>
  <si>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</si>
  <si>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</si>
  <si>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</si>
  <si>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</si>
  <si>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</si>
  <si>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</si>
  <si>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</si>
  <si>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</si>
  <si>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</si>
  <si>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</si>
  <si>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</si>
  <si>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</si>
  <si>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</si>
  <si>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</si>
  <si>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</si>
  <si>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</si>
  <si>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</si>
  <si>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</si>
  <si>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</si>
  <si>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</si>
  <si>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</si>
  <si>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</si>
  <si>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</si>
  <si>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</si>
  <si>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</si>
  <si>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</si>
  <si>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</si>
  <si>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</si>
  <si>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</si>
  <si>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</si>
  <si>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</si>
  <si>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</si>
  <si>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</si>
  <si>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</si>
  <si>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</si>
  <si>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</si>
  <si>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</si>
  <si>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</si>
  <si>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</si>
  <si>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</si>
  <si>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</si>
  <si>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</si>
  <si>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</si>
  <si>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</si>
  <si>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</si>
  <si>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</si>
  <si>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</si>
  <si>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</si>
  <si>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</si>
  <si>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</si>
  <si>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</si>
  <si>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</si>
  <si>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</si>
  <si>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</si>
  <si>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</si>
  <si>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</si>
  <si>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</si>
  <si>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</si>
  <si>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</si>
  <si>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</si>
  <si>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</si>
  <si>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</si>
  <si>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</si>
  <si>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</si>
  <si>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</si>
  <si>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</si>
  <si>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</si>
  <si>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</si>
  <si>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</si>
  <si>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</si>
  <si>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</si>
  <si>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</si>
  <si>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</si>
  <si>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</si>
  <si>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</si>
  <si>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</si>
  <si>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</si>
  <si>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</si>
  <si>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</si>
  <si>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</si>
  <si>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</si>
  <si>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</si>
  <si>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</si>
  <si>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</si>
  <si>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</si>
  <si>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</si>
  <si>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</si>
  <si>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</si>
  <si>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</si>
  <si>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</si>
  <si>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</si>
  <si>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</si>
  <si>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</si>
  <si>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</si>
  <si>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</si>
  <si>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</si>
  <si>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</si>
  <si>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</si>
  <si>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</si>
  <si>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</si>
  <si>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</si>
  <si>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</si>
  <si>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</si>
  <si>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</si>
  <si>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</si>
  <si>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</si>
  <si>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</si>
  <si>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</si>
  <si>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</si>
  <si>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</si>
  <si>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</si>
  <si>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</si>
  <si>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</si>
  <si>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</si>
  <si>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</si>
  <si>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</si>
  <si>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</si>
  <si>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</si>
  <si>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</si>
  <si>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</si>
  <si>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</si>
  <si>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</si>
  <si>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</si>
  <si>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</si>
  <si>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</si>
  <si>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</si>
  <si>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</si>
  <si>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</si>
  <si>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</si>
  <si>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</si>
  <si>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</si>
  <si>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</si>
  <si>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</si>
  <si>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</si>
  <si>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</si>
  <si>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</si>
  <si>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</si>
  <si>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</si>
  <si>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</si>
  <si>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</si>
  <si>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</si>
  <si>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</si>
  <si>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</si>
  <si>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</si>
  <si>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</si>
  <si>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</si>
  <si>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</si>
  <si>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</si>
  <si>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</si>
  <si>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</si>
  <si>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</si>
  <si>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</si>
  <si>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</si>
  <si>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</si>
  <si>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</si>
  <si>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</si>
  <si>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</si>
  <si>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</si>
  <si>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</si>
  <si>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</si>
  <si>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</si>
  <si>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</si>
  <si>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</si>
  <si>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</si>
  <si>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</si>
  <si>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</si>
  <si>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</si>
  <si>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</si>
  <si>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</si>
  <si>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</si>
  <si>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</si>
  <si>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</si>
  <si>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</si>
  <si>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</si>
  <si>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</si>
  <si>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</si>
  <si>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</si>
  <si>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</si>
  <si>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</si>
  <si>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</si>
  <si>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</si>
  <si>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</si>
  <si>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</si>
  <si>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</si>
  <si>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</si>
  <si>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</si>
  <si>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</si>
  <si>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</si>
  <si>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</si>
  <si>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</si>
  <si>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</si>
  <si>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</si>
  <si>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</si>
  <si>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</si>
  <si>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</si>
  <si>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</si>
  <si>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</si>
  <si>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</si>
  <si>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</si>
  <si>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</si>
  <si>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</si>
  <si>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</si>
  <si>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</si>
  <si>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</si>
  <si>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</si>
  <si>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</si>
  <si>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</si>
  <si>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</si>
  <si>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</si>
  <si>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</si>
  <si>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</si>
  <si>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</si>
  <si>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</si>
  <si>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</si>
  <si>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</si>
  <si>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</si>
  <si>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</si>
  <si>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</si>
  <si>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</si>
  <si>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</si>
  <si>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</si>
  <si>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</si>
  <si>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</si>
  <si>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</si>
  <si>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</si>
  <si>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</si>
  <si>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</si>
  <si>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</si>
  <si>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</si>
  <si>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</si>
  <si>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</si>
  <si>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</si>
  <si>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</si>
  <si>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</si>
  <si>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</si>
  <si>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</si>
  <si>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</si>
  <si>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</si>
  <si>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</si>
  <si>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</si>
  <si>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</si>
  <si>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</si>
  <si>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</si>
  <si>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</si>
  <si>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</si>
  <si>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</si>
  <si>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</si>
  <si>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</si>
  <si>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</si>
  <si>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</si>
  <si>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</si>
  <si>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</si>
  <si>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</si>
  <si>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</si>
  <si>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</si>
  <si>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</si>
  <si>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</si>
  <si>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</si>
  <si>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</si>
  <si>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</si>
  <si>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</si>
  <si>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</si>
  <si>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</si>
  <si>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</si>
  <si>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</si>
  <si>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</si>
  <si>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</si>
  <si>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</si>
  <si>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</si>
  <si>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</si>
  <si>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</si>
  <si>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</si>
  <si>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</si>
  <si>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</si>
  <si>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</si>
  <si>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</si>
  <si>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</si>
  <si>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</si>
  <si>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</si>
  <si>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</si>
  <si>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</si>
  <si>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</si>
  <si>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</si>
  <si>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</si>
  <si>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</si>
  <si>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</si>
  <si>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</si>
  <si>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</si>
  <si>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</si>
  <si>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</si>
  <si>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</si>
  <si>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</si>
  <si>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</si>
  <si>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</si>
  <si>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</si>
  <si>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</si>
  <si>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</si>
  <si>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</si>
  <si>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</si>
  <si>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</si>
  <si>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</si>
  <si>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</si>
  <si>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</si>
  <si>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</si>
  <si>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</si>
  <si>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</si>
  <si>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</si>
  <si>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</si>
  <si>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</si>
  <si>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</si>
  <si>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</si>
  <si>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</si>
  <si>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</si>
  <si>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</si>
  <si>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</si>
  <si>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</si>
  <si>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</si>
  <si>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</si>
  <si>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</si>
  <si>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</si>
  <si>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</si>
  <si>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</si>
  <si>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</si>
  <si>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</si>
  <si>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</si>
  <si>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</si>
  <si>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</si>
  <si>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</si>
  <si>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</si>
  <si>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</si>
  <si>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</si>
  <si>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</si>
  <si>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</si>
  <si>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</si>
  <si>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</si>
  <si>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</si>
  <si>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</si>
  <si>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</si>
  <si>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</si>
  <si>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</si>
  <si>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</si>
  <si>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</si>
  <si>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</si>
  <si>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</si>
  <si>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</si>
  <si>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</si>
  <si>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</si>
  <si>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</si>
  <si>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</si>
  <si>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</si>
  <si>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</si>
  <si>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</si>
  <si>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</si>
  <si>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</si>
  <si>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</si>
  <si>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</si>
  <si>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</si>
  <si>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</si>
  <si>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</si>
  <si>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</si>
  <si>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</si>
  <si>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</si>
  <si>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</si>
  <si>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</si>
  <si>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</si>
  <si>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</si>
  <si>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</si>
  <si>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</si>
  <si>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</si>
  <si>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</si>
  <si>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</si>
  <si>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</si>
  <si>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</si>
  <si>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</si>
  <si>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</si>
  <si>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</si>
  <si>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</si>
  <si>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</si>
  <si>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</si>
  <si>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</si>
  <si>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</si>
  <si>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</si>
  <si>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</si>
  <si>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</si>
  <si>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</si>
  <si>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</si>
  <si>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</si>
  <si>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</si>
  <si>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</si>
  <si>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</si>
  <si>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</si>
  <si>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</si>
  <si>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</si>
  <si>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</si>
  <si>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</si>
  <si>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</si>
  <si>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</si>
  <si>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</si>
  <si>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</si>
  <si>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</si>
  <si>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</si>
  <si>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</si>
  <si>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</si>
  <si>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</si>
  <si>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</si>
  <si>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</si>
  <si>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</si>
  <si>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</si>
  <si>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</si>
  <si>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</si>
  <si>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</si>
  <si>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</si>
  <si>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</si>
  <si>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</si>
  <si>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</si>
  <si>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</si>
  <si>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</si>
  <si>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</si>
  <si>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</si>
  <si>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</si>
  <si>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</si>
  <si>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</si>
  <si>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</si>
  <si>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</si>
  <si>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</si>
  <si>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</si>
  <si>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</si>
  <si>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</si>
  <si>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</si>
  <si>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</si>
  <si>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</si>
  <si>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</si>
  <si>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</si>
  <si>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</si>
  <si>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</si>
  <si>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</si>
  <si>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</si>
  <si>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</si>
  <si>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</si>
  <si>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</si>
  <si>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</si>
  <si>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</si>
  <si>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</si>
  <si>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</si>
  <si>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</si>
  <si>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</si>
  <si>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</si>
  <si>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</si>
  <si>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</si>
  <si>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</si>
  <si>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</si>
  <si>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</si>
  <si>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</si>
  <si>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</si>
  <si>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</si>
  <si>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</si>
  <si>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</si>
  <si>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</si>
  <si>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</si>
  <si>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</si>
  <si>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</si>
  <si>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</si>
  <si>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</si>
  <si>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</si>
  <si>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</si>
  <si>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</si>
  <si>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</si>
  <si>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</si>
  <si>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</si>
  <si>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</si>
  <si>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</si>
  <si>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</si>
  <si>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</si>
  <si>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</si>
  <si>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</si>
  <si>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</si>
  <si>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</si>
  <si>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</si>
  <si>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</si>
  <si>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</si>
  <si>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</si>
  <si>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</si>
  <si>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</si>
  <si>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</si>
  <si>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</si>
  <si>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</si>
  <si>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</si>
  <si>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</si>
  <si>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</si>
  <si>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</si>
  <si>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</si>
  <si>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</si>
  <si>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</si>
  <si>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</si>
  <si>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</si>
  <si>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</si>
  <si>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</si>
  <si>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</si>
  <si>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</si>
  <si>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</si>
  <si>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</si>
  <si>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</si>
  <si>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</si>
  <si>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</si>
  <si>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</si>
  <si>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</si>
  <si>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</si>
  <si>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</si>
  <si>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</si>
  <si>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</si>
  <si>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</si>
  <si>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</si>
  <si>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</si>
  <si>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</si>
  <si>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</si>
  <si>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</si>
  <si>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</si>
  <si>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</si>
  <si>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</si>
  <si>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</si>
  <si>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</si>
  <si>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</si>
  <si>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</si>
  <si>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</si>
  <si>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</si>
  <si>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</si>
  <si>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</si>
  <si>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</si>
  <si>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</si>
  <si>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</si>
  <si>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</si>
  <si>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</si>
  <si>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</si>
  <si>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</si>
  <si>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</si>
  <si>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</si>
  <si>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</si>
  <si>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</si>
  <si>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</si>
  <si>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</si>
  <si>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</si>
  <si>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</si>
  <si>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</si>
  <si>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</si>
  <si>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</si>
  <si>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</si>
  <si>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</si>
  <si>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</si>
  <si>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</si>
  <si>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</si>
  <si>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</si>
  <si>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</si>
  <si>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</si>
  <si>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</si>
  <si>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</si>
  <si>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</si>
  <si>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</si>
  <si>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</si>
  <si>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</si>
  <si>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</si>
  <si>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</si>
  <si>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</si>
  <si>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</si>
  <si>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</si>
  <si>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</si>
  <si>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</si>
  <si>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</si>
  <si>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</si>
  <si>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</si>
  <si>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</si>
  <si>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</si>
  <si>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</si>
  <si>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</si>
  <si>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</si>
  <si>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</si>
  <si>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</si>
  <si>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</si>
  <si>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</si>
  <si>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</si>
  <si>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</si>
  <si>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</si>
  <si>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</si>
  <si>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</si>
  <si>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</si>
  <si>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</si>
  <si>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</si>
  <si>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</si>
  <si>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</si>
  <si>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</si>
  <si>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</si>
  <si>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</si>
  <si>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</si>
  <si>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</si>
  <si>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</si>
  <si>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</si>
  <si>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</si>
  <si>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</si>
  <si>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</si>
  <si>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</si>
  <si>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</si>
  <si>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</si>
  <si>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</si>
  <si>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</si>
  <si>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</si>
  <si>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</si>
  <si>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</si>
  <si>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</si>
  <si>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</si>
  <si>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</si>
  <si>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</si>
  <si>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</si>
  <si>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</si>
  <si>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</si>
  <si>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</si>
  <si>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</si>
  <si>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</si>
  <si>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</si>
  <si>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</si>
  <si>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</si>
  <si>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</si>
  <si>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</si>
  <si>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</si>
  <si>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</si>
  <si>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</si>
  <si>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</si>
  <si>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</si>
  <si>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</si>
  <si>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</si>
  <si>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</si>
  <si>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</si>
  <si>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</si>
  <si>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</si>
  <si>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</si>
  <si>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</si>
  <si>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</si>
  <si>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</si>
  <si>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</si>
  <si>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</si>
  <si>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</si>
  <si>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</si>
  <si>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</si>
  <si>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</si>
  <si>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</si>
  <si>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</si>
  <si>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</si>
  <si>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</si>
  <si>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</si>
  <si>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</si>
  <si>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</si>
  <si>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</si>
  <si>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</si>
  <si>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</si>
  <si>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</si>
  <si>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</si>
  <si>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</si>
  <si>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</si>
  <si>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</si>
  <si>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</si>
  <si>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</si>
  <si>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</si>
  <si>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</si>
  <si>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</si>
  <si>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</si>
  <si>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</si>
  <si>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</si>
  <si>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</si>
  <si>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</si>
  <si>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</si>
  <si>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</si>
  <si>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</si>
  <si>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</si>
  <si>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</si>
  <si>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</si>
  <si>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</si>
  <si>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</si>
  <si>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</si>
  <si>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</si>
  <si>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</si>
  <si>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</si>
  <si>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</si>
  <si>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</si>
  <si>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</si>
  <si>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</si>
  <si>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</si>
  <si>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</si>
  <si>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</si>
  <si>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</si>
  <si>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</si>
  <si>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</si>
  <si>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</si>
  <si>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</si>
  <si>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</si>
  <si>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</si>
  <si>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</si>
  <si>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</si>
  <si>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</si>
  <si>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</si>
  <si>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</si>
  <si>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</si>
  <si>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</si>
  <si>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</si>
  <si>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</si>
  <si>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</si>
  <si>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</si>
  <si>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</si>
  <si>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</si>
  <si>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</si>
  <si>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</si>
  <si>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</si>
  <si>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</si>
  <si>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</si>
  <si>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</si>
  <si>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</si>
  <si>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</si>
  <si>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</si>
  <si>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</si>
  <si>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</si>
  <si>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</si>
  <si>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</si>
  <si>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</si>
  <si>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</si>
  <si>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</si>
  <si>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</si>
  <si>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</si>
  <si>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</si>
  <si>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</si>
  <si>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</si>
  <si>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</si>
  <si>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</si>
  <si>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</si>
  <si>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</si>
  <si>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</si>
  <si>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</si>
  <si>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</si>
  <si>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</si>
  <si>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</si>
  <si>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</si>
  <si>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</si>
  <si>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</si>
  <si>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</si>
  <si>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</si>
  <si>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</si>
  <si>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</si>
  <si>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</si>
  <si>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</si>
  <si>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</si>
  <si>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</si>
  <si>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</si>
  <si>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</si>
  <si>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</si>
  <si>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</si>
  <si>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</si>
  <si>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</si>
  <si>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</si>
  <si>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</si>
  <si>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</si>
  <si>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</si>
  <si>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</si>
  <si>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</si>
  <si>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</si>
  <si>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</si>
  <si>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</si>
  <si>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</si>
  <si>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</si>
  <si>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</si>
  <si>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</si>
  <si>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</si>
  <si>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</si>
  <si>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</si>
  <si>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</si>
  <si>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</si>
  <si>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</si>
  <si>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</si>
  <si>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</si>
  <si>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</si>
  <si>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</si>
  <si>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</si>
  <si>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</si>
  <si>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</si>
  <si>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</si>
  <si>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</si>
  <si>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</si>
  <si>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</si>
  <si>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</si>
  <si>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</si>
  <si>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</si>
  <si>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</si>
  <si>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</si>
  <si>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</si>
  <si>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</si>
  <si>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</si>
  <si>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</si>
  <si>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</si>
  <si>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</si>
  <si>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</si>
  <si>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</si>
  <si>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</si>
  <si>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</si>
  <si>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</si>
  <si>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</si>
  <si>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</si>
  <si>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</si>
  <si>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</si>
  <si>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</si>
  <si>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</si>
  <si>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</si>
  <si>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</si>
  <si>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</si>
  <si>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</si>
  <si>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</si>
  <si>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</si>
  <si>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</si>
  <si>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</si>
  <si>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</si>
  <si>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</si>
  <si>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</si>
  <si>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</si>
  <si>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</si>
  <si>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</si>
  <si>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</si>
  <si>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</si>
  <si>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</si>
  <si>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</si>
  <si>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</si>
  <si>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</si>
  <si>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</si>
  <si>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</si>
  <si>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</si>
  <si>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</si>
  <si>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</si>
  <si>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</si>
  <si>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</si>
  <si>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</si>
  <si>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</si>
  <si>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</si>
  <si>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</si>
  <si>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</si>
  <si>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</si>
  <si>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</si>
  <si>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</si>
  <si>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</si>
  <si>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</si>
  <si>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</si>
  <si>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</si>
  <si>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</si>
  <si>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</si>
  <si>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</si>
  <si>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</si>
  <si>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</si>
  <si>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</si>
  <si>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</si>
  <si>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</si>
  <si>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</si>
  <si>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</si>
  <si>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</si>
  <si>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</si>
  <si>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</si>
  <si>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</si>
  <si>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</si>
  <si>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</si>
  <si>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</si>
  <si>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</si>
  <si>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</si>
  <si>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</si>
  <si>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</si>
  <si>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</si>
  <si>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</si>
  <si>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</si>
  <si>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</si>
  <si>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</si>
  <si>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</si>
  <si>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</si>
  <si>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</si>
  <si>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</si>
  <si>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</si>
  <si>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</si>
  <si>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</si>
  <si>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</si>
  <si>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</si>
  <si>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</si>
  <si>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</si>
  <si>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</si>
  <si>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</si>
  <si>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</si>
  <si>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</si>
  <si>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</si>
  <si>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</si>
  <si>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</si>
  <si>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</si>
  <si>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</si>
  <si>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</si>
  <si>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</si>
  <si>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</si>
  <si>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</si>
  <si>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</si>
  <si>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</si>
  <si>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</si>
  <si>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</si>
  <si>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</si>
  <si>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</si>
  <si>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</si>
  <si>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</si>
  <si>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</si>
  <si>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</si>
  <si>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</si>
  <si>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</si>
  <si>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</si>
  <si>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</si>
  <si>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</si>
  <si>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</si>
  <si>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</si>
  <si>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</si>
  <si>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</si>
  <si>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</si>
  <si>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</si>
  <si>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</si>
  <si>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</si>
  <si>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</si>
  <si>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</si>
  <si>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</si>
  <si>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</si>
  <si>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</si>
  <si>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</si>
  <si>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</si>
  <si>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</si>
  <si>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</si>
  <si>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</si>
  <si>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</si>
  <si>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</si>
  <si>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</si>
  <si>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</si>
  <si>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</si>
  <si>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</si>
  <si>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</si>
  <si>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</si>
  <si>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</si>
  <si>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</si>
  <si>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</si>
  <si>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</si>
  <si>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</si>
  <si>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</si>
  <si>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</si>
  <si>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</si>
  <si>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</si>
  <si>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</si>
  <si>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</si>
  <si>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</si>
  <si>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</si>
  <si>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</si>
  <si>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</si>
  <si>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</si>
  <si>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</si>
  <si>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</si>
  <si>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</si>
  <si>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</si>
  <si>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</si>
  <si>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</si>
  <si>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</si>
  <si>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</si>
  <si>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</si>
  <si>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</si>
  <si>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</si>
  <si>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</si>
  <si>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</si>
  <si>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</si>
  <si>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</si>
  <si>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</si>
  <si>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</si>
  <si>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</si>
  <si>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</si>
  <si>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</si>
  <si>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</si>
  <si>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</si>
  <si>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</si>
  <si>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</si>
  <si>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</si>
  <si>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</si>
  <si>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</si>
  <si>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</si>
  <si>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</si>
  <si>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</si>
  <si>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</si>
  <si>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</si>
  <si>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</si>
  <si>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</si>
  <si>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</si>
  <si>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</si>
  <si>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</si>
  <si>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</si>
  <si>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</si>
  <si>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</si>
  <si>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</si>
  <si>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</si>
  <si>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</si>
  <si>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</si>
  <si>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</si>
  <si>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</si>
  <si>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</si>
  <si>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</si>
  <si>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</si>
  <si>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</si>
  <si>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</si>
  <si>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</si>
  <si>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</si>
  <si>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</si>
  <si>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</si>
  <si>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</si>
  <si>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</si>
  <si>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</si>
  <si>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</si>
  <si>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</si>
  <si>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</si>
  <si>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</si>
  <si>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</si>
  <si>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</si>
  <si>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</si>
  <si>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</si>
  <si>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</si>
  <si>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</si>
  <si>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</si>
  <si>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</si>
  <si>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</si>
  <si>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</si>
  <si>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</si>
  <si>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</si>
  <si>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</si>
  <si>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</si>
  <si>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</si>
  <si>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</si>
  <si>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</si>
  <si>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</si>
  <si>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</si>
  <si>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</si>
  <si>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</si>
  <si>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</si>
  <si>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</si>
  <si>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</si>
  <si>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</si>
  <si>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</si>
  <si>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</si>
  <si>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</si>
  <si>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</si>
  <si>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</si>
  <si>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</si>
  <si>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</si>
  <si>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</si>
  <si>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</si>
  <si>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</si>
  <si>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</si>
  <si>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</si>
  <si>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</si>
  <si>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</si>
  <si>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</si>
  <si>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</si>
  <si>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</si>
  <si>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</si>
  <si>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</si>
  <si>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</si>
  <si>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</si>
  <si>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</si>
  <si>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</si>
  <si>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</si>
  <si>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</si>
  <si>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</si>
  <si>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</si>
  <si>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</si>
  <si>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</si>
  <si>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</si>
  <si>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</si>
  <si>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</si>
  <si>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</si>
  <si>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</si>
  <si>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</si>
  <si>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</si>
  <si>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</si>
  <si>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</si>
  <si>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</si>
  <si>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</si>
  <si>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</si>
  <si>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</si>
  <si>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</si>
  <si>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</si>
  <si>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</si>
  <si>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</si>
  <si>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</si>
  <si>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</si>
  <si>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</si>
  <si>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</si>
  <si>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</si>
  <si>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</si>
  <si>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</si>
  <si>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</si>
  <si>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</si>
  <si>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</si>
  <si>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</si>
  <si>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</si>
  <si>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</si>
  <si>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</si>
  <si>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</si>
  <si>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</si>
  <si>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</si>
  <si>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</si>
  <si>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</si>
  <si>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</si>
  <si>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</si>
  <si>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</si>
  <si>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</si>
  <si>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</si>
  <si>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</si>
  <si>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</si>
  <si>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</si>
  <si>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</si>
  <si>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</si>
  <si>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</si>
  <si>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</si>
  <si>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</si>
  <si>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</si>
  <si>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</si>
  <si>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</si>
  <si>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</si>
  <si>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</si>
  <si>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</si>
  <si>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</si>
  <si>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</si>
  <si>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</si>
  <si>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</si>
  <si>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</si>
  <si>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</si>
  <si>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</si>
  <si>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</si>
  <si>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</si>
  <si>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</si>
  <si>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</si>
  <si>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</si>
  <si>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</si>
  <si>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</si>
  <si>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</si>
  <si>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</si>
  <si>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</si>
  <si>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</si>
  <si>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</si>
  <si>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</si>
  <si>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</si>
  <si>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</si>
  <si>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</si>
  <si>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</si>
  <si>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</si>
  <si>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</si>
  <si>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</si>
  <si>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</si>
  <si>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</si>
  <si>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Polymeric Thermal Cutoff Devices (P-TCO)</t>
  </si>
  <si>
    <t>P-TCO-N</t>
  </si>
  <si>
    <t>P-TCO-U</t>
  </si>
  <si>
    <t>100%</t>
  </si>
  <si>
    <t>We source exclusively Conflict-Free material from RMI certified smelters according to the requirements of the OECD Due Dilligence Guideline, EU Conflict Minerals Regulation, and Dodd-Frank Act. CID002543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</si>
</sst>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A73578-9F9C-4EB3-B308-1CE46EE09D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27EA976-D287-44C5-87CF-EF51727B7A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70" sqref="D70:E7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45531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t="s">
        <v>15871</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28" t="s">
        <v>15871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15870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15870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Yes</v>
      </c>
    </row>
    <row r="101" spans="2:7" ht="15" hidden="1">
      <c r="B101" s="236" t="s">
        <v>2464</v>
      </c>
      <c r="D101" s="282" t="str">
        <f>IF(AND(OR($D$27="Yes",$D$27=""),OR($D$33="Yes",$D$33="")),"Unknown","")</f>
        <v/>
      </c>
      <c r="E101" s="282" t="str">
        <f>IF(AND(OR($D$26="Yes",$D$26=""),OR($D$32="Yes",$D$32="")),"None","")</f>
        <v/>
      </c>
      <c r="G101" s="282" t="str">
        <f>IF(OR($D$28="Yes",$D$28=""),"No","")</f>
        <v>No</v>
      </c>
    </row>
    <row r="102" spans="2:7" ht="15" hidden="1">
      <c r="B102" s="236" t="s">
        <v>2465</v>
      </c>
      <c r="D102" s="282" t="str">
        <f>IF(AND(OR($D$28="Yes",$D$28=""),OR($D$34="Yes",$D$34="")),"Yes","")</f>
        <v>Yes</v>
      </c>
      <c r="E102" s="282" t="str">
        <f>IF(AND(OR($D$27="Yes",$D$27=""),OR($D$33="Yes",$D$33="")),"100%","")</f>
        <v/>
      </c>
      <c r="G102" s="282" t="str">
        <f>IF(OR($D$29="Yes",$D$29=""),"Yes","")</f>
        <v>Yes</v>
      </c>
    </row>
    <row r="103" spans="2:7" ht="15" hidden="1">
      <c r="B103" s="236" t="s">
        <v>2466</v>
      </c>
      <c r="D103" s="282" t="str">
        <f>IF(AND(OR($D$28="Yes",$D$28=""),OR($D$34="Yes",$D$34="")),"No","")</f>
        <v>No</v>
      </c>
      <c r="E103" s="282" t="str">
        <f>IF(AND(OR($D$27="Yes",$D$27=""),OR($D$33="Yes",$D$33="")),"Greater than 90%","")</f>
        <v/>
      </c>
      <c r="G103" s="282" t="str">
        <f>IF(OR($D$29="Yes",$D$29=""),"No","")</f>
        <v>No</v>
      </c>
    </row>
    <row r="104" spans="2:7" ht="15" hidden="1">
      <c r="B104" s="236" t="s">
        <v>487</v>
      </c>
      <c r="D104" s="282" t="str">
        <f>IF(AND(OR($D$28="Yes",$D$28=""),OR($D$34="Yes",$D$34="")),"Unknown","")</f>
        <v>Unknown</v>
      </c>
      <c r="E104" s="282" t="str">
        <f>IF(AND(OR($D$27="Yes",$D$27=""),OR($D$33="Yes",$D$33="")),"Greater than 75%","")</f>
        <v/>
      </c>
    </row>
    <row r="105" spans="2:7" ht="15" hidden="1">
      <c r="B105" s="236" t="s">
        <v>14954</v>
      </c>
      <c r="D105" s="282" t="str">
        <f>IF(AND(OR($D$29="Yes",$D$29=""),OR($D$35="Yes",$D$35="")),"Yes","")</f>
        <v>Yes</v>
      </c>
      <c r="E105" s="282" t="str">
        <f>IF(AND(OR($D$27="Yes",$D$27=""),OR($D$33="Yes",$D$33="")),"Greater than 50%","")</f>
        <v/>
      </c>
    </row>
    <row r="106" spans="2:7" ht="15" hidden="1">
      <c r="B106" s="236" t="s">
        <v>12372</v>
      </c>
      <c r="D106" s="282" t="str">
        <f>IF(AND(OR($D$29="Yes",$D$29=""),OR($D$35="Yes",$D$35="")),"No","")</f>
        <v>No</v>
      </c>
      <c r="E106" s="282" t="str">
        <f>IF(AND(OR($D$27="Yes",$D$27=""),OR($D$33="Yes",$D$33="")),"50% or less","")</f>
        <v/>
      </c>
    </row>
    <row r="107" spans="2:7" ht="15" hidden="1">
      <c r="B107" s="236" t="s">
        <v>485</v>
      </c>
      <c r="D107" s="282" t="str">
        <f>IF(AND(OR($D$29="Yes",$D$29=""),OR($D$35="Yes",$D$35="")),"Unknown","")</f>
        <v>Unknown</v>
      </c>
      <c r="E107" s="282" t="str">
        <f>IF(AND(OR($D$27="Yes",$D$27=""),OR($D$33="Yes",$D$33="")),"None","")</f>
        <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0" sqref="A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673</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 customHeight="1">
      <c r="A6" s="262" t="s">
        <v>712</v>
      </c>
      <c r="B6" s="182" t="str">
        <f ca="1">IF(LEN(A6)=0,"",INDEX('Smelter Look-up'!$A:$A,MATCH($A6,'Smelter Look-up'!$E:$E,0)))</f>
        <v>Gold</v>
      </c>
      <c r="C6" s="186" t="str">
        <f ca="1">IF(LEN(A6)=0,"",INDEX('Smelter Look-up'!$C:$C,MATCH($A6,'Smelter Look-up'!$E:$E,0)))</f>
        <v>MKS PAMP SA</v>
      </c>
      <c r="D6" s="230"/>
      <c r="E6" s="182" t="str">
        <f ca="1">IF(ISERROR($V6),"",OFFSET('Smelter Look-up'!$D$4,$V6-4,0)&amp;"")</f>
        <v>SWITZERLAND</v>
      </c>
      <c r="F6" s="182" t="str">
        <f ca="1">IF(ISERROR($V6),"",OFFSET('Smelter Look-up'!$E$4,$V6-4,0))</f>
        <v>CID001352</v>
      </c>
      <c r="G6" s="182" t="str">
        <f ca="1">IF(C6=$X$4,IF(ISERROR($V6),"Enter smelter details","RMI"),IF(ISERROR($V6),"",OFFSET('Smelter Look-up'!$F$4,$V6-4,0)))</f>
        <v>RMI</v>
      </c>
      <c r="H6" s="183">
        <f ca="1">IF(ISERROR($V6),"",OFFSET('Smelter Look-up'!$G$4,$V6-4,0))</f>
        <v>0</v>
      </c>
      <c r="I6" s="184" t="str">
        <f ca="1">IF(ISERROR($V6),"",OFFSET('Smelter Look-up'!$H$4,$V6-4,0))</f>
        <v>Geneva</v>
      </c>
      <c r="J6" s="184" t="str">
        <f ca="1">IF(ISERROR($V6),"",OFFSET('Smelter Look-up'!$I$4,$V6-4,0))</f>
        <v>Genève</v>
      </c>
      <c r="K6" s="224"/>
      <c r="L6" s="224"/>
      <c r="M6" s="224"/>
      <c r="N6" s="224"/>
      <c r="O6" s="224"/>
      <c r="P6" s="185"/>
      <c r="Q6" s="225"/>
      <c r="R6" s="182" t="str">
        <f ca="1">IF(ISERROR($V6),"",OFFSET('Smelter Look-up'!$C$4,$V6-4,0)&amp;"")</f>
        <v>MKS PAMP SA</v>
      </c>
      <c r="S6" s="181" t="str">
        <f t="shared" ref="S6:S37" ca="1" si="2">IF(B6="","",IF(ISERROR(MATCH($E6,CL,0)),"Unknown",INDIRECT("'C'!$A$"&amp;MATCH($E6,CL,0)+1)))</f>
        <v>CH</v>
      </c>
      <c r="T6" s="181" t="str">
        <f ca="1">IF(B6="","",IF(ISERROR(MATCH($J6,SorP!$B$1:$B$6226,0)),"",INDIRECT("'SorP'!$A$"&amp;MATCH($S6&amp;$J6,SorP!C:C,0))))</f>
        <v>CH-GE</v>
      </c>
      <c r="U6" s="201"/>
      <c r="V6" s="226">
        <f ca="1">IF(C6="",NA(),IF(OR(C6="Smelter not listed",C6="Smelter not yet identified"),MATCH($B6&amp;$D6,'Smelter Look-up'!$J:$J,0),MATCH($B6&amp;$C6,'Smelter Look-up'!$J:$J,0)))</f>
        <v>195</v>
      </c>
      <c r="X6" s="227">
        <f t="shared" ref="X6:X37" ca="1" si="3">IF(AND(C6="Smelter not listed",OR(LEN(D6)=0,LEN(E6)=0)),1,0)</f>
        <v>0</v>
      </c>
      <c r="AB6" s="228" t="str">
        <f t="shared" ref="AB6:AB37" ca="1" si="4">B6&amp;C6</f>
        <v>GoldMKS PAMP SA</v>
      </c>
    </row>
    <row r="7" spans="1:34" s="227" customFormat="1" ht="20" customHeight="1">
      <c r="A7" s="262" t="s">
        <v>787</v>
      </c>
      <c r="B7" s="182" t="str">
        <f ca="1">IF(LEN(A7)=0,"",INDEX('Smelter Look-up'!$A:$A,MATCH($A7,'Smelter Look-up'!$E:$E,0)))</f>
        <v>Tungsten</v>
      </c>
      <c r="C7" s="186" t="str">
        <f ca="1">IF(LEN(A7)=0,"",INDEX('Smelter Look-up'!$C:$C,MATCH($A7,'Smelter Look-up'!$E:$E,0)))</f>
        <v>Global Tungsten &amp; Powders LLC</v>
      </c>
      <c r="D7" s="230"/>
      <c r="E7" s="182" t="str">
        <f ca="1">IF(ISERROR($V7),"",OFFSET('Smelter Look-up'!$D$4,$V7-4,0)&amp;"")</f>
        <v>UNITED STATES OF AMERICA</v>
      </c>
      <c r="F7" s="182" t="str">
        <f ca="1">IF(ISERROR($V7),"",OFFSET('Smelter Look-up'!$E$4,$V7-4,0))</f>
        <v>CID000568</v>
      </c>
      <c r="G7" s="182" t="str">
        <f ca="1">IF(C7=$X$4,IF(ISERROR($V7),"Enter smelter details","RMI"),IF(ISERROR($V7),"",OFFSET('Smelter Look-up'!$F$4,$V7-4,0)))</f>
        <v>RMI</v>
      </c>
      <c r="H7" s="183">
        <f ca="1">IF(ISERROR($V7),"",OFFSET('Smelter Look-up'!$G$4,$V7-4,0))</f>
        <v>0</v>
      </c>
      <c r="I7" s="184" t="str">
        <f ca="1">IF(ISERROR($V7),"",OFFSET('Smelter Look-up'!$H$4,$V7-4,0))</f>
        <v>Towanda</v>
      </c>
      <c r="J7" s="184" t="str">
        <f ca="1">IF(ISERROR($V7),"",OFFSET('Smelter Look-up'!$I$4,$V7-4,0))</f>
        <v>Pennsylvania</v>
      </c>
      <c r="K7" s="224"/>
      <c r="L7" s="224"/>
      <c r="M7" s="224"/>
      <c r="N7" s="224"/>
      <c r="O7" s="224"/>
      <c r="P7" s="185"/>
      <c r="Q7" s="225"/>
      <c r="R7" s="182" t="str">
        <f ca="1">IF(ISERROR($V7),"",OFFSET('Smelter Look-up'!$C$4,$V7-4,0)&amp;"")</f>
        <v>Global Tungsten &amp; Powders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604</v>
      </c>
      <c r="X7" s="227">
        <f t="shared" ca="1" si="3"/>
        <v>0</v>
      </c>
      <c r="AB7" s="228" t="str">
        <f t="shared" ca="1" si="4"/>
        <v>TungstenGlobal Tungsten &amp; Powders LLC</v>
      </c>
    </row>
    <row r="8" spans="1:34" s="227" customFormat="1" ht="20" customHeight="1">
      <c r="A8" s="262" t="s">
        <v>793</v>
      </c>
      <c r="B8" s="182" t="str">
        <f ca="1">IF(LEN(A8)=0,"",INDEX('Smelter Look-up'!$A:$A,MATCH($A8,'Smelter Look-up'!$E:$E,0)))</f>
        <v>Tungsten</v>
      </c>
      <c r="C8" s="186" t="str">
        <f ca="1">IF(LEN(A8)=0,"",INDEX('Smelter Look-up'!$C:$C,MATCH($A8,'Smelter Look-up'!$E:$E,0)))</f>
        <v>Xiamen Tungsten Co., Ltd.</v>
      </c>
      <c r="D8" s="230"/>
      <c r="E8" s="182" t="str">
        <f ca="1">IF(ISERROR($V8),"",OFFSET('Smelter Look-up'!$D$4,$V8-4,0)&amp;"")</f>
        <v>CHINA</v>
      </c>
      <c r="F8" s="182" t="str">
        <f ca="1">IF(ISERROR($V8),"",OFFSET('Smelter Look-up'!$E$4,$V8-4,0))</f>
        <v>CID002082</v>
      </c>
      <c r="G8" s="182" t="s">
        <v>13217</v>
      </c>
      <c r="H8" s="183">
        <f ca="1">IF(ISERROR($V8),"",OFFSET('Smelter Look-up'!$G$4,$V8-4,0))</f>
        <v>0</v>
      </c>
      <c r="I8" s="184" t="str">
        <f ca="1">IF(ISERROR($V8),"",OFFSET('Smelter Look-up'!$H$4,$V8-4,0))</f>
        <v>Xiamen</v>
      </c>
      <c r="J8" s="184" t="str">
        <f ca="1">IF(ISERROR($V8),"",OFFSET('Smelter Look-up'!$I$4,$V8-4,0))</f>
        <v>Fujian Sheng</v>
      </c>
      <c r="K8" s="224"/>
      <c r="L8" s="224"/>
      <c r="M8" s="224"/>
      <c r="N8" s="224"/>
      <c r="O8" s="224"/>
      <c r="P8" s="185"/>
      <c r="Q8" s="225"/>
      <c r="R8" s="182" t="str">
        <f ca="1">IF(ISERROR($V8),"",OFFSET('Smelter Look-up'!$C$4,$V8-4,0)&amp;"")</f>
        <v>Xiamen Tungsten Co., Ltd.</v>
      </c>
      <c r="S8" s="181" t="str">
        <f t="shared" ca="1" si="2"/>
        <v>CN</v>
      </c>
      <c r="T8" s="181" t="str">
        <f ca="1">IF(B8="","",IF(ISERROR(MATCH($J8,SorP!$B$1:$B$6226,0)),"",INDIRECT("'SorP'!$A$"&amp;MATCH($S8&amp;$J8,SorP!C:C,0))))</f>
        <v>CN-FJ</v>
      </c>
      <c r="U8" s="201"/>
      <c r="V8" s="226">
        <f ca="1">IF(C8="",NA(),IF(OR(C8="Smelter not listed",C8="Smelter not yet identified"),MATCH($B8&amp;$D8,'Smelter Look-up'!$J:$J,0),MATCH($B8&amp;$C8,'Smelter Look-up'!$J:$J,0)))</f>
        <v>659</v>
      </c>
      <c r="X8" s="227">
        <f t="shared" ca="1" si="3"/>
        <v>0</v>
      </c>
      <c r="AB8" s="228" t="str">
        <f t="shared" ca="1" si="4"/>
        <v>TungstenXiamen Tungsten Co., Ltd.</v>
      </c>
    </row>
    <row r="9" spans="1:34" s="227" customFormat="1" ht="20" customHeight="1">
      <c r="A9" s="262" t="s">
        <v>1414</v>
      </c>
      <c r="B9" s="182" t="str">
        <f ca="1">IF(LEN(A9)=0,"",INDEX('Smelter Look-up'!$A:$A,MATCH($A9,'Smelter Look-up'!$E:$E,0)))</f>
        <v>Tungsten</v>
      </c>
      <c r="C9" s="186" t="str">
        <f ca="1">IF(LEN(A9)=0,"",INDEX('Smelter Look-up'!$C:$C,MATCH($A9,'Smelter Look-up'!$E:$E,0)))</f>
        <v>H.C. Starck Tungsten GmbH</v>
      </c>
      <c r="D9" s="230"/>
      <c r="E9" s="182" t="str">
        <f ca="1">IF(ISERROR($V9),"",OFFSET('Smelter Look-up'!$D$4,$V9-4,0)&amp;"")</f>
        <v>GERMANY</v>
      </c>
      <c r="F9" s="182" t="str">
        <f ca="1">IF(ISERROR($V9),"",OFFSET('Smelter Look-up'!$E$4,$V9-4,0))</f>
        <v>CID002541</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H.C. Starck Tungsten GmbH</v>
      </c>
      <c r="S9" s="181" t="str">
        <f t="shared" ca="1" si="2"/>
        <v>DE</v>
      </c>
      <c r="T9" s="181" t="str">
        <f ca="1">IF(B9="","",IF(ISERROR(MATCH($J9,SorP!$B$1:$B$6226,0)),"",INDIRECT("'SorP'!$A$"&amp;MATCH($S9&amp;$J9,SorP!C:C,0))))</f>
        <v>DE-NI</v>
      </c>
      <c r="U9" s="201"/>
      <c r="V9" s="226">
        <f ca="1">IF(C9="",NA(),IF(OR(C9="Smelter not listed",C9="Smelter not yet identified"),MATCH($B9&amp;$D9,'Smelter Look-up'!$J:$J,0),MATCH($B9&amp;$C9,'Smelter Look-up'!$J:$J,0)))</f>
        <v>608</v>
      </c>
      <c r="X9" s="227">
        <f t="shared" ca="1" si="3"/>
        <v>0</v>
      </c>
      <c r="AB9" s="228" t="str">
        <f t="shared" ca="1" si="4"/>
        <v>TungstenH.C. Starck Tungsten GmbH</v>
      </c>
    </row>
    <row r="10" spans="1:34" s="227" customFormat="1" ht="20" customHeight="1">
      <c r="A10" s="262" t="s">
        <v>1418</v>
      </c>
      <c r="B10" s="182" t="str">
        <f ca="1">IF(LEN(A10)=0,"",INDEX('Smelter Look-up'!$A:$A,MATCH($A10,'Smelter Look-up'!$E:$E,0)))</f>
        <v>Tungsten</v>
      </c>
      <c r="C10" s="186" t="str">
        <f ca="1">IF(LEN(A10)=0,"",INDEX('Smelter Look-up'!$C:$C,MATCH($A10,'Smelter Look-up'!$E:$E,0)))</f>
        <v>Masan High-Tech Materials</v>
      </c>
      <c r="D10" s="230"/>
      <c r="E10" s="182" t="str">
        <f ca="1">IF(ISERROR($V10),"",OFFSET('Smelter Look-up'!$D$4,$V10-4,0)&amp;"")</f>
        <v>VIET NAM</v>
      </c>
      <c r="F10" s="182" t="str">
        <f ca="1">IF(ISERROR($V10),"",OFFSET('Smelter Look-up'!$E$4,$V10-4,0))</f>
        <v>CID002543</v>
      </c>
      <c r="G10" s="182" t="str">
        <f ca="1">IF(C10=$X$4,IF(ISERROR($V10),"Enter smelter details","RMI"),IF(ISERROR($V10),"",OFFSET('Smelter Look-up'!$F$4,$V10-4,0)))</f>
        <v>RMI</v>
      </c>
      <c r="H10" s="183">
        <f ca="1">IF(ISERROR($V10),"",OFFSET('Smelter Look-up'!$G$4,$V10-4,0))</f>
        <v>0</v>
      </c>
      <c r="I10" s="184" t="str">
        <f ca="1">IF(ISERROR($V10),"",OFFSET('Smelter Look-up'!$H$4,$V10-4,0))</f>
        <v>Dai Tu</v>
      </c>
      <c r="J10" s="184" t="str">
        <f ca="1">IF(ISERROR($V10),"",OFFSET('Smelter Look-up'!$I$4,$V10-4,0))</f>
        <v>Thái Nguyên</v>
      </c>
      <c r="K10" s="224"/>
      <c r="L10" s="224"/>
      <c r="M10" s="224"/>
      <c r="N10" s="224"/>
      <c r="O10" s="224"/>
      <c r="P10" s="185"/>
      <c r="Q10" s="225"/>
      <c r="R10" s="182" t="str">
        <f ca="1">IF(ISERROR($V10),"",OFFSET('Smelter Look-up'!$C$4,$V10-4,0)&amp;"")</f>
        <v>Masan High-Tech Materials</v>
      </c>
      <c r="S10" s="181" t="str">
        <f t="shared" ca="1" si="2"/>
        <v>VN</v>
      </c>
      <c r="T10" s="181" t="str">
        <f ca="1">IF(B10="","",IF(ISERROR(MATCH($J10,SorP!$B$1:$B$6226,0)),"",INDIRECT("'SorP'!$A$"&amp;MATCH($S10&amp;$J10,SorP!C:C,0))))</f>
        <v>VN-69</v>
      </c>
      <c r="U10" s="201"/>
      <c r="V10" s="226">
        <f ca="1">IF(C10="",NA(),IF(OR(C10="Smelter not listed",C10="Smelter not yet identified"),MATCH($B10&amp;$D10,'Smelter Look-up'!$J:$J,0),MATCH($B10&amp;$C10,'Smelter Look-up'!$J:$J,0)))</f>
        <v>636</v>
      </c>
      <c r="X10" s="227">
        <f t="shared" ca="1" si="3"/>
        <v>0</v>
      </c>
      <c r="AB10" s="228" t="str">
        <f t="shared" ca="1" si="4"/>
        <v>TungstenMasan High-Tech Materials</v>
      </c>
    </row>
    <row r="11" spans="1:34" s="227" customFormat="1" ht="20" customHeight="1">
      <c r="A11" s="262" t="s">
        <v>1417</v>
      </c>
      <c r="B11" s="182" t="str">
        <f ca="1">IF(LEN(A11)=0,"",INDEX('Smelter Look-up'!$A:$A,MATCH($A11,'Smelter Look-up'!$E:$E,0)))</f>
        <v>Tungsten</v>
      </c>
      <c r="C11" s="186" t="str">
        <f ca="1">IF(LEN(A11)=0,"",INDEX('Smelter Look-up'!$C:$C,MATCH($A11,'Smelter Look-up'!$E:$E,0)))</f>
        <v>Jiangwu H.C. Starck Tungsten Products Co., Ltd.</v>
      </c>
      <c r="D11" s="230"/>
      <c r="E11" s="182" t="str">
        <f ca="1">IF(ISERROR($V11),"",OFFSET('Smelter Look-up'!$D$4,$V11-4,0)&amp;"")</f>
        <v>CHINA</v>
      </c>
      <c r="F11" s="182" t="str">
        <f ca="1">IF(ISERROR($V11),"",OFFSET('Smelter Look-up'!$E$4,$V11-4,0))</f>
        <v>CID002551</v>
      </c>
      <c r="G11" s="182" t="str">
        <f ca="1">IF(C11=$X$4,IF(ISERROR($V11),"Enter smelter details","RMI"),IF(ISERROR($V11),"",OFFSET('Smelter Look-up'!$F$4,$V11-4,0)))</f>
        <v>RMI</v>
      </c>
      <c r="H11" s="183">
        <f ca="1">IF(ISERROR($V11),"",OFFSET('Smelter Look-up'!$G$4,$V11-4,0))</f>
        <v>0</v>
      </c>
      <c r="I11" s="184" t="str">
        <f ca="1">IF(ISERROR($V11),"",OFFSET('Smelter Look-up'!$H$4,$V11-4,0))</f>
        <v>Ganzhou</v>
      </c>
      <c r="J11" s="184" t="str">
        <f ca="1">IF(ISERROR($V11),"",OFFSET('Smelter Look-up'!$I$4,$V11-4,0))</f>
        <v>Jiangxi Sheng</v>
      </c>
      <c r="K11" s="224"/>
      <c r="L11" s="224"/>
      <c r="M11" s="224"/>
      <c r="N11" s="224"/>
      <c r="O11" s="224"/>
      <c r="P11" s="185"/>
      <c r="Q11" s="225"/>
      <c r="R11" s="182" t="str">
        <f ca="1">IF(ISERROR($V11),"",OFFSET('Smelter Look-up'!$C$4,$V11-4,0)&amp;"")</f>
        <v>Jiangwu H.C. Starck Tungsten Products Co., Ltd.</v>
      </c>
      <c r="S11" s="181" t="str">
        <f t="shared" ca="1" si="2"/>
        <v>CN</v>
      </c>
      <c r="T11" s="181" t="str">
        <f ca="1">IF(B11="","",IF(ISERROR(MATCH($J11,SorP!$B$1:$B$6226,0)),"",INDIRECT("'SorP'!$A$"&amp;MATCH($S11&amp;$J11,SorP!C:C,0))))</f>
        <v>CN-JX</v>
      </c>
      <c r="U11" s="201"/>
      <c r="V11" s="226">
        <f ca="1">IF(C11="",NA(),IF(OR(C11="Smelter not listed",C11="Smelter not yet identified"),MATCH($B11&amp;$D11,'Smelter Look-up'!$J:$J,0),MATCH($B11&amp;$C11,'Smelter Look-up'!$J:$J,0)))</f>
        <v>620</v>
      </c>
      <c r="X11" s="227">
        <f t="shared" ca="1" si="3"/>
        <v>0</v>
      </c>
      <c r="AB11" s="228" t="str">
        <f t="shared" ca="1" si="4"/>
        <v>TungstenJiangwu H.C. Starck Tungsten Products Co., Ltd.</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B349F9-5DDE-413B-9CE5-22CC3D88BC0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45531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15868</v>
      </c>
      <c r="C6" s="98" t="s">
        <v>15867</v>
      </c>
      <c r="D6" s="98"/>
      <c r="E6" s="276"/>
    </row>
    <row r="7" spans="1:6" ht="15">
      <c r="A7" s="129"/>
      <c r="B7" s="274" t="s">
        <v>15869</v>
      </c>
      <c r="C7" s="98" t="s">
        <v>15867</v>
      </c>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51">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5.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9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6">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48.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2024-08-27T15:28:06Z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