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C:\Users\jessicam\OneDrive - Bourns, Inc\Documents\Product Compliance\Responsible Minerals Initiative\2024\CMRT\Bourns Completed CMRT v6.4\"/>
    </mc:Choice>
  </mc:AlternateContent>
  <xr:revisionPtr revIDLastSave="0" documentId="13_ncr:1_{422F9915-7965-46C6-A018-F7009FB62C3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1" i="5" l="1"/>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V119" i="5"/>
  <c r="E119" i="5"/>
  <c r="X119" i="5" s="1"/>
  <c r="V120" i="5"/>
  <c r="E120" i="5"/>
  <c r="X120" i="5" s="1"/>
  <c r="V121" i="5"/>
  <c r="E121" i="5"/>
  <c r="X121" i="5" s="1"/>
  <c r="V122" i="5"/>
  <c r="E122" i="5"/>
  <c r="V123" i="5"/>
  <c r="E123" i="5"/>
  <c r="X123" i="5" s="1"/>
  <c r="V124" i="5"/>
  <c r="E124" i="5"/>
  <c r="X124" i="5" s="1"/>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V135" i="5"/>
  <c r="E135" i="5"/>
  <c r="X135" i="5" s="1"/>
  <c r="V136" i="5"/>
  <c r="E136" i="5"/>
  <c r="X136" i="5" s="1"/>
  <c r="V137" i="5"/>
  <c r="E137" i="5"/>
  <c r="X137" i="5" s="1"/>
  <c r="V138" i="5"/>
  <c r="E138" i="5"/>
  <c r="X138" i="5" s="1"/>
  <c r="V139" i="5"/>
  <c r="E139" i="5"/>
  <c r="X139" i="5" s="1"/>
  <c r="V140" i="5"/>
  <c r="E140" i="5"/>
  <c r="X140" i="5" s="1"/>
  <c r="V141" i="5"/>
  <c r="E141" i="5"/>
  <c r="X141" i="5" s="1"/>
  <c r="V142" i="5"/>
  <c r="E142" i="5"/>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V241" i="5"/>
  <c r="E241" i="5"/>
  <c r="X241" i="5" s="1"/>
  <c r="V242" i="5"/>
  <c r="E242" i="5"/>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V266" i="5"/>
  <c r="E266" i="5"/>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V278" i="5"/>
  <c r="E278" i="5"/>
  <c r="X278" i="5" s="1"/>
  <c r="V279" i="5"/>
  <c r="E279" i="5"/>
  <c r="X279" i="5" s="1"/>
  <c r="V280" i="5"/>
  <c r="E280" i="5"/>
  <c r="X280" i="5" s="1"/>
  <c r="V281" i="5"/>
  <c r="E281" i="5"/>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V306" i="5"/>
  <c r="E306" i="5"/>
  <c r="X306" i="5" s="1"/>
  <c r="V307" i="5"/>
  <c r="E307" i="5"/>
  <c r="X307" i="5" s="1"/>
  <c r="V308" i="5"/>
  <c r="E308" i="5"/>
  <c r="V309" i="5"/>
  <c r="E309" i="5"/>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V325" i="5"/>
  <c r="E325" i="5"/>
  <c r="V326" i="5"/>
  <c r="E326" i="5"/>
  <c r="X326" i="5" s="1"/>
  <c r="V327" i="5"/>
  <c r="E327" i="5"/>
  <c r="X327" i="5" s="1"/>
  <c r="V328" i="5"/>
  <c r="E328" i="5"/>
  <c r="V329" i="5"/>
  <c r="E329" i="5"/>
  <c r="X329" i="5" s="1"/>
  <c r="V330" i="5"/>
  <c r="E330" i="5"/>
  <c r="V331" i="5"/>
  <c r="E331" i="5"/>
  <c r="X331" i="5" s="1"/>
  <c r="V332" i="5"/>
  <c r="E332" i="5"/>
  <c r="X332" i="5" s="1"/>
  <c r="V333" i="5"/>
  <c r="E333" i="5"/>
  <c r="X333" i="5" s="1"/>
  <c r="V334" i="5"/>
  <c r="E334" i="5"/>
  <c r="V335" i="5"/>
  <c r="E335" i="5"/>
  <c r="X335" i="5" s="1"/>
  <c r="V336" i="5"/>
  <c r="E336" i="5"/>
  <c r="X336" i="5" s="1"/>
  <c r="V337" i="5"/>
  <c r="E337" i="5"/>
  <c r="X337" i="5" s="1"/>
  <c r="V338" i="5"/>
  <c r="E338" i="5"/>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V354" i="5"/>
  <c r="E354" i="5"/>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X374" i="5" s="1"/>
  <c r="V375" i="5"/>
  <c r="E375" i="5"/>
  <c r="X375" i="5" s="1"/>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X549" i="5" s="1"/>
  <c r="V550" i="5"/>
  <c r="E550" i="5"/>
  <c r="V551" i="5"/>
  <c r="E551" i="5"/>
  <c r="X551" i="5" s="1"/>
  <c r="V552" i="5"/>
  <c r="E552" i="5"/>
  <c r="X552" i="5" s="1"/>
  <c r="V553" i="5"/>
  <c r="E553" i="5"/>
  <c r="X553" i="5" s="1"/>
  <c r="V554" i="5"/>
  <c r="E554" i="5"/>
  <c r="X554" i="5" s="1"/>
  <c r="V555" i="5"/>
  <c r="E555" i="5"/>
  <c r="X555" i="5" s="1"/>
  <c r="V556" i="5"/>
  <c r="E556" i="5"/>
  <c r="X556" i="5" s="1"/>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V586" i="5"/>
  <c r="E586" i="5"/>
  <c r="X586" i="5" s="1"/>
  <c r="V587" i="5"/>
  <c r="E587" i="5"/>
  <c r="V588" i="5"/>
  <c r="E588" i="5"/>
  <c r="V589" i="5"/>
  <c r="E589" i="5"/>
  <c r="V590" i="5"/>
  <c r="E590" i="5"/>
  <c r="X590" i="5" s="1"/>
  <c r="V591" i="5"/>
  <c r="E591" i="5"/>
  <c r="X591" i="5" s="1"/>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V602" i="5"/>
  <c r="E602" i="5"/>
  <c r="X602" i="5" s="1"/>
  <c r="V603" i="5"/>
  <c r="E603" i="5"/>
  <c r="X603" i="5" s="1"/>
  <c r="V604" i="5"/>
  <c r="E604" i="5"/>
  <c r="X604" i="5" s="1"/>
  <c r="V605" i="5"/>
  <c r="E605" i="5"/>
  <c r="V606" i="5"/>
  <c r="E606" i="5"/>
  <c r="V607" i="5"/>
  <c r="E607" i="5"/>
  <c r="X607" i="5" s="1"/>
  <c r="V608" i="5"/>
  <c r="E608" i="5"/>
  <c r="X608" i="5" s="1"/>
  <c r="V609" i="5"/>
  <c r="E609" i="5"/>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V1439" i="5"/>
  <c r="E1439" i="5"/>
  <c r="X1439" i="5" s="1"/>
  <c r="V1440" i="5"/>
  <c r="E1440" i="5"/>
  <c r="X1440" i="5" s="1"/>
  <c r="V1441" i="5"/>
  <c r="E1441" i="5"/>
  <c r="X1441" i="5" s="1"/>
  <c r="V1442" i="5"/>
  <c r="E1442" i="5"/>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G17" i="6" s="1"/>
  <c r="H17" i="6" s="1"/>
  <c r="B16" i="6"/>
  <c r="B15" i="6"/>
  <c r="B14" i="6"/>
  <c r="G14" i="6"/>
  <c r="H14" i="6" s="1"/>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B90" i="4"/>
  <c r="H67" i="4"/>
  <c r="P47" i="4"/>
  <c r="P46" i="4"/>
  <c r="P45" i="4"/>
  <c r="P44" i="4"/>
  <c r="P43" i="4"/>
  <c r="Q43" i="4" s="1"/>
  <c r="P41" i="4"/>
  <c r="B41" i="4" s="1"/>
  <c r="B65" i="4" s="1"/>
  <c r="A47" i="6" s="1"/>
  <c r="P40" i="4"/>
  <c r="P39" i="4"/>
  <c r="P38" i="4"/>
  <c r="P37" i="4"/>
  <c r="Q37" i="4" s="1"/>
  <c r="P35" i="4"/>
  <c r="P34" i="4"/>
  <c r="P33" i="4"/>
  <c r="P32" i="4"/>
  <c r="P31" i="4"/>
  <c r="Q31" i="4" s="1"/>
  <c r="P29" i="4"/>
  <c r="P28" i="4"/>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I73"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s="1"/>
  <c r="G16" i="6"/>
  <c r="H16" i="6" s="1"/>
  <c r="B19" i="6"/>
  <c r="A38" i="2"/>
  <c r="J4" i="5"/>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C29" i="6" s="1"/>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50" i="5"/>
  <c r="X503" i="5"/>
  <c r="X338" i="5"/>
  <c r="X122" i="5"/>
  <c r="S532" i="5"/>
  <c r="S356" i="5"/>
  <c r="X134" i="5"/>
  <c r="X353" i="5"/>
  <c r="S343" i="5"/>
  <c r="X114" i="5"/>
  <c r="X78" i="5"/>
  <c r="X325" i="5"/>
  <c r="X142" i="5"/>
  <c r="X182" i="5"/>
  <c r="S315" i="5"/>
  <c r="X118" i="5"/>
  <c r="S357" i="5"/>
  <c r="S383" i="5"/>
  <c r="X242"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H31" i="6" s="1"/>
  <c r="D31" i="6" s="1"/>
  <c r="B40" i="6"/>
  <c r="G40" i="6" s="1"/>
  <c r="H40" i="6" s="1"/>
  <c r="D40" i="6" s="1"/>
  <c r="B50" i="6"/>
  <c r="G50" i="6"/>
  <c r="H50" i="6" s="1"/>
  <c r="D50" i="6" s="1"/>
  <c r="B25" i="6"/>
  <c r="G25" i="6"/>
  <c r="H25" i="6" s="1"/>
  <c r="D25" i="6" s="1"/>
  <c r="B35" i="6"/>
  <c r="G35" i="6" s="1"/>
  <c r="B39" i="6"/>
  <c r="G39" i="6"/>
  <c r="F24" i="6"/>
  <c r="B44" i="6"/>
  <c r="G44" i="6" s="1"/>
  <c r="H44" i="6" s="1"/>
  <c r="D44" i="6" s="1"/>
  <c r="B49" i="6"/>
  <c r="G49" i="6"/>
  <c r="B34" i="6"/>
  <c r="G34" i="6"/>
  <c r="B29" i="6"/>
  <c r="G29" i="6"/>
  <c r="B24" i="6"/>
  <c r="G24" i="6"/>
  <c r="G19" i="6"/>
  <c r="H19" i="6"/>
  <c r="D19"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H26" i="6" s="1"/>
  <c r="D26" i="6" s="1"/>
  <c r="G21" i="6"/>
  <c r="H21" i="6" s="1"/>
  <c r="D21" i="6" s="1"/>
  <c r="B36" i="6"/>
  <c r="G36" i="6" s="1"/>
  <c r="H36" i="6" s="1"/>
  <c r="D36" i="6" s="1"/>
  <c r="G20" i="6"/>
  <c r="H20" i="6"/>
  <c r="K66" i="6" s="1"/>
  <c r="B45" i="6"/>
  <c r="G45" i="6" s="1"/>
  <c r="H45" i="6" s="1"/>
  <c r="D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H41" i="6" s="1"/>
  <c r="D41" i="6" s="1"/>
  <c r="F36" i="6"/>
  <c r="J2479" i="5"/>
  <c r="I2479" i="5"/>
  <c r="R2479" i="5"/>
  <c r="H2479" i="5"/>
  <c r="F2479" i="5"/>
  <c r="F45" i="6"/>
  <c r="F66" i="6"/>
  <c r="F50" i="6"/>
  <c r="F30" i="6"/>
  <c r="H30" i="6" s="1"/>
  <c r="D30" i="6" s="1"/>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F49" i="6"/>
  <c r="H49" i="6" s="1"/>
  <c r="D49" i="6" s="1"/>
  <c r="F29" i="6"/>
  <c r="H29" i="6"/>
  <c r="F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S337" i="5"/>
  <c r="S101" i="5"/>
  <c r="S555" i="5"/>
  <c r="S570" i="5"/>
  <c r="S154" i="5"/>
  <c r="S301" i="5"/>
  <c r="S246" i="5"/>
  <c r="S254" i="5"/>
  <c r="S206" i="5"/>
  <c r="S325" i="5"/>
  <c r="S527" i="5"/>
  <c r="S369" i="5"/>
  <c r="S381" i="5"/>
  <c r="S309" i="5"/>
  <c r="X589" i="5"/>
  <c r="X354" i="5"/>
  <c r="X597" i="5"/>
  <c r="S597" i="5"/>
  <c r="S599" i="5"/>
  <c r="X465" i="5"/>
  <c r="X493" i="5"/>
  <c r="S611" i="5"/>
  <c r="X220" i="5"/>
  <c r="X601" i="5"/>
  <c r="S601" i="5"/>
  <c r="X402" i="5"/>
  <c r="X521" i="5"/>
  <c r="X467" i="5"/>
  <c r="X296" i="5"/>
  <c r="X362" i="5"/>
  <c r="X378" i="5"/>
  <c r="X281" i="5"/>
  <c r="X339" i="5"/>
  <c r="X370" i="5"/>
  <c r="X517" i="5"/>
  <c r="X328" i="5"/>
  <c r="X411" i="5"/>
  <c r="S600" i="5"/>
  <c r="X108" i="5"/>
  <c r="X308" i="5"/>
  <c r="X200" i="5"/>
  <c r="S382" i="5"/>
  <c r="X288" i="5"/>
  <c r="X537" i="5"/>
  <c r="X268" i="5"/>
  <c r="X300" i="5"/>
  <c r="X529" i="5"/>
  <c r="X305" i="5"/>
  <c r="X277" i="5"/>
  <c r="X334" i="5"/>
  <c r="S533" i="5"/>
  <c r="X609" i="5"/>
  <c r="X561" i="5"/>
  <c r="X545" i="5"/>
  <c r="S355" i="5"/>
  <c r="X588" i="5"/>
  <c r="X330" i="5"/>
  <c r="X391" i="5"/>
  <c r="S602" i="5"/>
  <c r="X350" i="5"/>
  <c r="X573" i="5"/>
  <c r="X430" i="5"/>
  <c r="X587" i="5"/>
  <c r="S603" i="5"/>
  <c r="X104" i="5"/>
  <c r="X260" i="5"/>
  <c r="X605" i="5"/>
  <c r="S605" i="5"/>
  <c r="X102" i="5"/>
  <c r="X128" i="5"/>
  <c r="S607" i="5"/>
  <c r="X426" i="5"/>
  <c r="X489" i="5"/>
  <c r="X557" i="5"/>
  <c r="X473" i="5"/>
  <c r="X132" i="5"/>
  <c r="X324" i="5"/>
  <c r="X314" i="5"/>
  <c r="S314" i="5"/>
  <c r="X160" i="5"/>
  <c r="X196" i="5"/>
  <c r="X240" i="5"/>
  <c r="X585" i="5"/>
  <c r="X265" i="5"/>
  <c r="H39" i="6"/>
  <c r="D39" i="6" s="1"/>
  <c r="H24" i="6"/>
  <c r="D29" i="6"/>
  <c r="D24" i="6"/>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F46" i="6" l="1"/>
  <c r="H46" i="6" s="1"/>
  <c r="D46" i="6" s="1"/>
  <c r="F67" i="6"/>
  <c r="D20" i="6"/>
  <c r="H35" i="6"/>
  <c r="D35" i="6" s="1"/>
  <c r="D17" i="6"/>
  <c r="B22" i="6"/>
  <c r="C17" i="6"/>
  <c r="K67" i="6"/>
  <c r="D16" i="6"/>
  <c r="C21" i="6"/>
  <c r="C16" i="6"/>
  <c r="C31" i="6"/>
  <c r="C36" i="6"/>
  <c r="C26" i="6"/>
  <c r="C41" i="6"/>
  <c r="F51" i="6"/>
  <c r="H51" i="6" s="1"/>
  <c r="D51" i="6" s="1"/>
  <c r="C30" i="6"/>
  <c r="C25" i="6"/>
  <c r="C35" i="6"/>
  <c r="C20" i="6"/>
  <c r="C15" i="6"/>
  <c r="C40" i="6"/>
  <c r="C45" i="6"/>
  <c r="C24" i="6"/>
  <c r="C50" i="6"/>
  <c r="D14" i="6"/>
  <c r="K65" i="6"/>
  <c r="B31" i="4"/>
  <c r="A18" i="6" s="1"/>
  <c r="B87" i="4"/>
  <c r="A62" i="6" s="1"/>
  <c r="B75" i="4"/>
  <c r="A54" i="6" s="1"/>
  <c r="B81" i="4"/>
  <c r="A58" i="6" s="1"/>
  <c r="B55" i="4"/>
  <c r="A38" i="6" s="1"/>
  <c r="B67" i="4"/>
  <c r="A48" i="6" s="1"/>
  <c r="B61" i="4"/>
  <c r="A43" i="6" s="1"/>
  <c r="B89" i="4"/>
  <c r="A63" i="6" s="1"/>
  <c r="B43" i="4"/>
  <c r="A28" i="6" s="1"/>
  <c r="B77" i="4"/>
  <c r="A55" i="6" s="1"/>
  <c r="B37" i="4"/>
  <c r="A23" i="6" s="1"/>
  <c r="B83" i="4"/>
  <c r="A59" i="6" s="1"/>
  <c r="B79" i="4"/>
  <c r="A57" i="6" s="1"/>
  <c r="B85" i="4"/>
  <c r="A60" i="6" s="1"/>
  <c r="B49" i="4"/>
  <c r="A33" i="6" s="1"/>
  <c r="C34" i="6"/>
  <c r="C39" i="6"/>
  <c r="C14" i="6"/>
  <c r="C44" i="6"/>
  <c r="C49" i="6"/>
  <c r="C19" i="6"/>
  <c r="C70" i="5"/>
  <c r="B52" i="4"/>
  <c r="A36" i="6" s="1"/>
  <c r="C69" i="5"/>
  <c r="B50" i="4"/>
  <c r="A34" i="6" s="1"/>
  <c r="B53" i="4"/>
  <c r="A37" i="6" s="1"/>
  <c r="C68" i="5"/>
  <c r="B70" i="5"/>
  <c r="A27" i="6"/>
  <c r="C67" i="5"/>
  <c r="B68" i="5"/>
  <c r="B66" i="5"/>
  <c r="B65" i="5"/>
  <c r="C51" i="5"/>
  <c r="C66" i="5"/>
  <c r="B40" i="5"/>
  <c r="C65" i="5"/>
  <c r="C44" i="5"/>
  <c r="B69" i="5"/>
  <c r="B57" i="4"/>
  <c r="A40" i="6" s="1"/>
  <c r="B67" i="5"/>
  <c r="C40" i="5"/>
  <c r="A25" i="6"/>
  <c r="C27" i="5"/>
  <c r="B58" i="4"/>
  <c r="A41" i="6" s="1"/>
  <c r="C58" i="5"/>
  <c r="C26" i="5"/>
  <c r="B17" i="5"/>
  <c r="C52" i="5"/>
  <c r="C18" i="5"/>
  <c r="C41" i="5"/>
  <c r="C33" i="5"/>
  <c r="B58" i="5"/>
  <c r="D67" i="4"/>
  <c r="C57" i="5"/>
  <c r="C43" i="5"/>
  <c r="C32" i="5"/>
  <c r="C17" i="5"/>
  <c r="B57" i="5"/>
  <c r="B34" i="5"/>
  <c r="B16" i="5"/>
  <c r="D31" i="4"/>
  <c r="C56" i="5"/>
  <c r="C42" i="5"/>
  <c r="C28" i="5"/>
  <c r="C16" i="5"/>
  <c r="B56" i="5"/>
  <c r="B33" i="5"/>
  <c r="AB33" i="5" s="1"/>
  <c r="D74" i="4"/>
  <c r="B50" i="5"/>
  <c r="B32" i="5"/>
  <c r="B49" i="5"/>
  <c r="B26" i="5"/>
  <c r="C64" i="5"/>
  <c r="C50" i="5"/>
  <c r="C36" i="5"/>
  <c r="C25" i="5"/>
  <c r="B48" i="5"/>
  <c r="B25" i="5"/>
  <c r="C60" i="5"/>
  <c r="C49" i="5"/>
  <c r="C35" i="5"/>
  <c r="C24" i="5"/>
  <c r="B42" i="5"/>
  <c r="B24" i="5"/>
  <c r="C59" i="5"/>
  <c r="C48" i="5"/>
  <c r="C34" i="5"/>
  <c r="C19" i="5"/>
  <c r="B64" i="5"/>
  <c r="AB64" i="5" s="1"/>
  <c r="B41" i="5"/>
  <c r="AB41" i="5" s="1"/>
  <c r="B18" i="5"/>
  <c r="B51" i="4"/>
  <c r="A35" i="6" s="1"/>
  <c r="D55" i="4"/>
  <c r="C63" i="5"/>
  <c r="C55" i="5"/>
  <c r="C47" i="5"/>
  <c r="C39" i="5"/>
  <c r="C31" i="5"/>
  <c r="C23" i="5"/>
  <c r="C15" i="5"/>
  <c r="B63" i="5"/>
  <c r="B55" i="5"/>
  <c r="B47" i="5"/>
  <c r="B39" i="5"/>
  <c r="B31" i="5"/>
  <c r="B23" i="5"/>
  <c r="B15" i="5"/>
  <c r="C62" i="5"/>
  <c r="C54" i="5"/>
  <c r="C46" i="5"/>
  <c r="C38" i="5"/>
  <c r="C30" i="5"/>
  <c r="C22" i="5"/>
  <c r="C14" i="5"/>
  <c r="B62" i="5"/>
  <c r="B54" i="5"/>
  <c r="B46" i="5"/>
  <c r="B38" i="5"/>
  <c r="B30" i="5"/>
  <c r="B22" i="5"/>
  <c r="B14" i="5"/>
  <c r="C61" i="5"/>
  <c r="C53" i="5"/>
  <c r="C45" i="5"/>
  <c r="C37" i="5"/>
  <c r="C29" i="5"/>
  <c r="C21" i="5"/>
  <c r="C13" i="5"/>
  <c r="B61" i="5"/>
  <c r="B53" i="5"/>
  <c r="B45" i="5"/>
  <c r="B37" i="5"/>
  <c r="B29" i="5"/>
  <c r="B21" i="5"/>
  <c r="B13" i="5"/>
  <c r="C20" i="5"/>
  <c r="B60" i="5"/>
  <c r="B52" i="5"/>
  <c r="B44" i="5"/>
  <c r="B36" i="5"/>
  <c r="B28" i="5"/>
  <c r="B20" i="5"/>
  <c r="B59" i="5"/>
  <c r="B51" i="5"/>
  <c r="V51" i="5" s="1"/>
  <c r="B43" i="5"/>
  <c r="B35" i="5"/>
  <c r="B27" i="5"/>
  <c r="B19" i="5"/>
  <c r="A14" i="6"/>
  <c r="B64" i="4"/>
  <c r="A46" i="6" s="1"/>
  <c r="B12" i="5"/>
  <c r="B6" i="5"/>
  <c r="B70" i="4"/>
  <c r="A51" i="6" s="1"/>
  <c r="B63" i="4"/>
  <c r="A45" i="6" s="1"/>
  <c r="B11" i="5"/>
  <c r="C7" i="5"/>
  <c r="AB7" i="5" s="1"/>
  <c r="B10" i="5"/>
  <c r="B9" i="5"/>
  <c r="B5" i="5"/>
  <c r="B34" i="4"/>
  <c r="A21" i="6" s="1"/>
  <c r="B62" i="4"/>
  <c r="A44" i="6" s="1"/>
  <c r="D49" i="4"/>
  <c r="C12" i="5"/>
  <c r="C6" i="5"/>
  <c r="B59" i="4"/>
  <c r="A42" i="6" s="1"/>
  <c r="D43" i="4"/>
  <c r="C11" i="5"/>
  <c r="C5" i="5"/>
  <c r="B33" i="4"/>
  <c r="A20" i="6" s="1"/>
  <c r="B71" i="4"/>
  <c r="A52" i="6" s="1"/>
  <c r="D61" i="4"/>
  <c r="C10" i="5"/>
  <c r="C8" i="5"/>
  <c r="B8" i="5"/>
  <c r="C9" i="5"/>
  <c r="G49" i="4"/>
  <c r="C12" i="6"/>
  <c r="A17" i="6"/>
  <c r="B35" i="4"/>
  <c r="A22" i="6" s="1"/>
  <c r="G64" i="6"/>
  <c r="G55" i="4"/>
  <c r="B56" i="4"/>
  <c r="A39" i="6" s="1"/>
  <c r="B68" i="4"/>
  <c r="A49" i="6" s="1"/>
  <c r="G43" i="4"/>
  <c r="G37" i="4"/>
  <c r="G74" i="4"/>
  <c r="G31" i="4"/>
  <c r="G61" i="4"/>
  <c r="C51" i="6" l="1"/>
  <c r="C46" i="6"/>
  <c r="F27" i="6"/>
  <c r="G22" i="6"/>
  <c r="H22" i="6" s="1"/>
  <c r="B32" i="6"/>
  <c r="G32" i="6" s="1"/>
  <c r="B52" i="6"/>
  <c r="G52" i="6" s="1"/>
  <c r="B47" i="6"/>
  <c r="G47" i="6" s="1"/>
  <c r="B27" i="6"/>
  <c r="G27" i="6" s="1"/>
  <c r="B37" i="6"/>
  <c r="G37" i="6" s="1"/>
  <c r="B42" i="6"/>
  <c r="G42" i="6" s="1"/>
  <c r="V43" i="5"/>
  <c r="G43" i="5" s="1"/>
  <c r="AB32" i="5"/>
  <c r="AB48" i="5"/>
  <c r="V50" i="5"/>
  <c r="I50" i="5" s="1"/>
  <c r="V42" i="5"/>
  <c r="E42" i="5" s="1"/>
  <c r="V26" i="5"/>
  <c r="F26" i="5" s="1"/>
  <c r="V58" i="5"/>
  <c r="J58" i="5" s="1"/>
  <c r="AB70" i="5"/>
  <c r="V40" i="5"/>
  <c r="F40" i="5" s="1"/>
  <c r="V67" i="5"/>
  <c r="F67" i="5" s="1"/>
  <c r="AB68" i="5"/>
  <c r="AB26" i="5"/>
  <c r="V68" i="5"/>
  <c r="V41" i="5"/>
  <c r="G41" i="5" s="1"/>
  <c r="V70" i="5"/>
  <c r="V49" i="5"/>
  <c r="G49" i="5" s="1"/>
  <c r="V57" i="5"/>
  <c r="G57" i="5" s="1"/>
  <c r="AB50" i="5"/>
  <c r="V25" i="5"/>
  <c r="G25" i="5" s="1"/>
  <c r="AB58" i="5"/>
  <c r="V33" i="5"/>
  <c r="G33" i="5" s="1"/>
  <c r="V64" i="5"/>
  <c r="E64" i="5" s="1"/>
  <c r="X64" i="5" s="1"/>
  <c r="AB17" i="5"/>
  <c r="V66" i="5"/>
  <c r="AB66" i="5"/>
  <c r="AB49" i="5"/>
  <c r="AB67" i="5"/>
  <c r="AB25" i="5"/>
  <c r="AB69" i="5"/>
  <c r="V69" i="5"/>
  <c r="AB65" i="5"/>
  <c r="V65" i="5"/>
  <c r="G65" i="5" s="1"/>
  <c r="V35" i="5"/>
  <c r="I35" i="5" s="1"/>
  <c r="AB57" i="5"/>
  <c r="V17" i="5"/>
  <c r="J17" i="5" s="1"/>
  <c r="AB18" i="5"/>
  <c r="AB40" i="5"/>
  <c r="AB42" i="5"/>
  <c r="V16" i="5"/>
  <c r="G16" i="5" s="1"/>
  <c r="V56" i="5"/>
  <c r="E56" i="5" s="1"/>
  <c r="AB56" i="5"/>
  <c r="V34" i="5"/>
  <c r="G34" i="5" s="1"/>
  <c r="AB34" i="5"/>
  <c r="V48" i="5"/>
  <c r="V32" i="5"/>
  <c r="AB24" i="5"/>
  <c r="V24" i="5"/>
  <c r="AB16" i="5"/>
  <c r="V18" i="5"/>
  <c r="R51" i="5"/>
  <c r="J51" i="5"/>
  <c r="I51" i="5"/>
  <c r="F51" i="5"/>
  <c r="E51" i="5"/>
  <c r="X51" i="5" s="1"/>
  <c r="H51" i="5"/>
  <c r="G51" i="5"/>
  <c r="V14" i="5"/>
  <c r="G14" i="5" s="1"/>
  <c r="V23" i="5"/>
  <c r="AB59" i="5"/>
  <c r="AB13" i="5"/>
  <c r="V21" i="5"/>
  <c r="G21" i="5" s="1"/>
  <c r="AB14" i="5"/>
  <c r="V22" i="5"/>
  <c r="G22" i="5" s="1"/>
  <c r="AB23" i="5"/>
  <c r="V31" i="5"/>
  <c r="AB20" i="5"/>
  <c r="AB21" i="5"/>
  <c r="V29" i="5"/>
  <c r="G29" i="5" s="1"/>
  <c r="AB22" i="5"/>
  <c r="V30" i="5"/>
  <c r="AB31" i="5"/>
  <c r="V39" i="5"/>
  <c r="G39" i="5" s="1"/>
  <c r="V47" i="5"/>
  <c r="G47" i="5" s="1"/>
  <c r="F69" i="6"/>
  <c r="C69" i="6" s="1"/>
  <c r="AB19" i="5"/>
  <c r="AB36" i="5"/>
  <c r="V36" i="5"/>
  <c r="AB37" i="5"/>
  <c r="V45" i="5"/>
  <c r="AB38" i="5"/>
  <c r="V46" i="5"/>
  <c r="AB47" i="5"/>
  <c r="V55" i="5"/>
  <c r="G55" i="5" s="1"/>
  <c r="AB29" i="5"/>
  <c r="AB30" i="5"/>
  <c r="AB39" i="5"/>
  <c r="AB27" i="5"/>
  <c r="AB45" i="5"/>
  <c r="AB46" i="5"/>
  <c r="V54" i="5"/>
  <c r="AB55" i="5"/>
  <c r="V63" i="5"/>
  <c r="AB44" i="5"/>
  <c r="V44" i="5"/>
  <c r="V53" i="5"/>
  <c r="G53" i="5" s="1"/>
  <c r="AB35" i="5"/>
  <c r="AB52" i="5"/>
  <c r="V52" i="5"/>
  <c r="AB53" i="5"/>
  <c r="V61" i="5"/>
  <c r="G61" i="5" s="1"/>
  <c r="AB54" i="5"/>
  <c r="V62" i="5"/>
  <c r="AB63" i="5"/>
  <c r="V19" i="5"/>
  <c r="V59" i="5"/>
  <c r="AB28" i="5"/>
  <c r="V28" i="5"/>
  <c r="V37" i="5"/>
  <c r="G37" i="5" s="1"/>
  <c r="V38" i="5"/>
  <c r="AB43" i="5"/>
  <c r="V60" i="5"/>
  <c r="AB60" i="5"/>
  <c r="AB61" i="5"/>
  <c r="AB62" i="5"/>
  <c r="V15" i="5"/>
  <c r="V27" i="5"/>
  <c r="G42" i="5"/>
  <c r="AB51" i="5"/>
  <c r="V20" i="5"/>
  <c r="G20" i="5" s="1"/>
  <c r="V13" i="5"/>
  <c r="G13" i="5" s="1"/>
  <c r="AB15" i="5"/>
  <c r="V6" i="5"/>
  <c r="G6" i="5" s="1"/>
  <c r="AB11" i="5"/>
  <c r="V5" i="5"/>
  <c r="G5" i="5" s="1"/>
  <c r="AB6" i="5"/>
  <c r="V12" i="5"/>
  <c r="G12" i="5" s="1"/>
  <c r="AB12" i="5"/>
  <c r="V9" i="5"/>
  <c r="AB8" i="5"/>
  <c r="V11" i="5"/>
  <c r="G11" i="5" s="1"/>
  <c r="AB5" i="5"/>
  <c r="V8" i="5"/>
  <c r="G8" i="5" s="1"/>
  <c r="AB9" i="5"/>
  <c r="V7" i="5"/>
  <c r="V10" i="5"/>
  <c r="G10" i="5" s="1"/>
  <c r="AB10" i="5"/>
  <c r="G68" i="6" s="1"/>
  <c r="B64" i="6"/>
  <c r="H64" i="6"/>
  <c r="S56" i="5"/>
  <c r="S51" i="5"/>
  <c r="S64" i="5"/>
  <c r="D22" i="6" l="1"/>
  <c r="K68" i="6"/>
  <c r="C22" i="6"/>
  <c r="F32" i="6"/>
  <c r="H32" i="6" s="1"/>
  <c r="F37" i="6"/>
  <c r="H37" i="6" s="1"/>
  <c r="F42" i="6"/>
  <c r="H42" i="6" s="1"/>
  <c r="F47" i="6"/>
  <c r="H47" i="6" s="1"/>
  <c r="F68" i="6"/>
  <c r="H68" i="6" s="1"/>
  <c r="F54" i="6"/>
  <c r="F52" i="6"/>
  <c r="H52" i="6" s="1"/>
  <c r="H27" i="6"/>
  <c r="H33" i="5"/>
  <c r="H42" i="5"/>
  <c r="E33" i="5"/>
  <c r="X33" i="5" s="1"/>
  <c r="J42" i="5"/>
  <c r="F42" i="5"/>
  <c r="R42" i="5"/>
  <c r="J33" i="5"/>
  <c r="G66" i="6"/>
  <c r="H66" i="6" s="1"/>
  <c r="C66" i="6" s="1"/>
  <c r="I42" i="5"/>
  <c r="H43" i="5"/>
  <c r="I33" i="5"/>
  <c r="I43" i="5"/>
  <c r="E43" i="5"/>
  <c r="X43" i="5" s="1"/>
  <c r="F43" i="5"/>
  <c r="R43" i="5"/>
  <c r="J43" i="5"/>
  <c r="J41" i="5"/>
  <c r="I25" i="5"/>
  <c r="J25" i="5"/>
  <c r="G58" i="5"/>
  <c r="R25" i="5"/>
  <c r="R57" i="5"/>
  <c r="E40" i="5"/>
  <c r="G67" i="6"/>
  <c r="H67" i="6" s="1"/>
  <c r="C67" i="6" s="1"/>
  <c r="F25" i="5"/>
  <c r="H50" i="5"/>
  <c r="J50" i="5"/>
  <c r="G50" i="5"/>
  <c r="R50" i="5"/>
  <c r="F58" i="5"/>
  <c r="H58" i="5"/>
  <c r="I26" i="5"/>
  <c r="J26" i="5"/>
  <c r="E25" i="5"/>
  <c r="X25" i="5" s="1"/>
  <c r="R26" i="5"/>
  <c r="E50" i="5"/>
  <c r="I40" i="5"/>
  <c r="I58" i="5"/>
  <c r="F50" i="5"/>
  <c r="E26" i="5"/>
  <c r="E58" i="5"/>
  <c r="X58" i="5" s="1"/>
  <c r="G26" i="5"/>
  <c r="R58" i="5"/>
  <c r="H26" i="5"/>
  <c r="H57" i="5"/>
  <c r="J35" i="5"/>
  <c r="F57" i="5"/>
  <c r="I57" i="5"/>
  <c r="J57" i="5"/>
  <c r="R40" i="5"/>
  <c r="E57" i="5"/>
  <c r="X57" i="5" s="1"/>
  <c r="J40" i="5"/>
  <c r="G67" i="5"/>
  <c r="H40" i="5"/>
  <c r="H49" i="5"/>
  <c r="I49" i="5"/>
  <c r="F49" i="5"/>
  <c r="R49" i="5"/>
  <c r="E67" i="5"/>
  <c r="E49" i="5"/>
  <c r="X49" i="5" s="1"/>
  <c r="G40" i="5"/>
  <c r="J67" i="5"/>
  <c r="J49" i="5"/>
  <c r="I41" i="5"/>
  <c r="I67" i="5"/>
  <c r="R33" i="5"/>
  <c r="R41" i="5"/>
  <c r="R67" i="5"/>
  <c r="F33" i="5"/>
  <c r="F41" i="5"/>
  <c r="H67" i="5"/>
  <c r="E41" i="5"/>
  <c r="X41" i="5" s="1"/>
  <c r="H25" i="5"/>
  <c r="H41" i="5"/>
  <c r="G35" i="5"/>
  <c r="R70" i="5"/>
  <c r="F70" i="5"/>
  <c r="J70" i="5"/>
  <c r="I70" i="5"/>
  <c r="E70" i="5"/>
  <c r="H70" i="5"/>
  <c r="G70" i="5"/>
  <c r="R68" i="5"/>
  <c r="E68" i="5"/>
  <c r="G68" i="5"/>
  <c r="J68" i="5"/>
  <c r="I68" i="5"/>
  <c r="H68" i="5"/>
  <c r="F68" i="5"/>
  <c r="H16" i="5"/>
  <c r="H64" i="5"/>
  <c r="G64" i="5"/>
  <c r="I64" i="5"/>
  <c r="R64" i="5"/>
  <c r="F64" i="5"/>
  <c r="X40" i="5"/>
  <c r="J64" i="5"/>
  <c r="E69" i="5"/>
  <c r="F69" i="5"/>
  <c r="I69" i="5"/>
  <c r="R69" i="5"/>
  <c r="J69" i="5"/>
  <c r="H69" i="5"/>
  <c r="G69" i="5"/>
  <c r="F66" i="5"/>
  <c r="J66" i="5"/>
  <c r="E66" i="5"/>
  <c r="I66" i="5"/>
  <c r="H66" i="5"/>
  <c r="R66" i="5"/>
  <c r="G66" i="5"/>
  <c r="E65" i="5"/>
  <c r="J65" i="5"/>
  <c r="H65" i="5"/>
  <c r="I65" i="5"/>
  <c r="R65" i="5"/>
  <c r="F65" i="5"/>
  <c r="I17" i="5"/>
  <c r="G65" i="6"/>
  <c r="H65" i="6" s="1"/>
  <c r="D65" i="6" s="1"/>
  <c r="F17" i="5"/>
  <c r="R35" i="5"/>
  <c r="G17" i="5"/>
  <c r="E17" i="5"/>
  <c r="X17" i="5" s="1"/>
  <c r="H35" i="5"/>
  <c r="F35" i="5"/>
  <c r="F16" i="5"/>
  <c r="H17" i="5"/>
  <c r="F56" i="5"/>
  <c r="R17" i="5"/>
  <c r="E35" i="5"/>
  <c r="H56" i="5"/>
  <c r="I16" i="5"/>
  <c r="E16" i="5"/>
  <c r="R56" i="5"/>
  <c r="I56" i="5"/>
  <c r="G56" i="5"/>
  <c r="J56" i="5"/>
  <c r="J16" i="5"/>
  <c r="R16" i="5"/>
  <c r="X56" i="5"/>
  <c r="E32" i="5"/>
  <c r="R32" i="5"/>
  <c r="I32" i="5"/>
  <c r="G32" i="5"/>
  <c r="H32" i="5"/>
  <c r="J32" i="5"/>
  <c r="F32" i="5"/>
  <c r="I18" i="5"/>
  <c r="J18" i="5"/>
  <c r="G18" i="5"/>
  <c r="R18" i="5"/>
  <c r="E18" i="5"/>
  <c r="F18" i="5"/>
  <c r="H18" i="5"/>
  <c r="E48" i="5"/>
  <c r="G48" i="5"/>
  <c r="J48" i="5"/>
  <c r="I48" i="5"/>
  <c r="H48" i="5"/>
  <c r="R48" i="5"/>
  <c r="F48" i="5"/>
  <c r="E24" i="5"/>
  <c r="I24" i="5"/>
  <c r="J24" i="5"/>
  <c r="H24" i="5"/>
  <c r="G24" i="5"/>
  <c r="F24" i="5"/>
  <c r="R24" i="5"/>
  <c r="R34" i="5"/>
  <c r="I34" i="5"/>
  <c r="F34" i="5"/>
  <c r="H34" i="5"/>
  <c r="J34" i="5"/>
  <c r="E34" i="5"/>
  <c r="R62" i="5"/>
  <c r="E62" i="5"/>
  <c r="H62" i="5"/>
  <c r="F62" i="5"/>
  <c r="J62" i="5"/>
  <c r="I62" i="5"/>
  <c r="E45" i="5"/>
  <c r="I45" i="5"/>
  <c r="R45" i="5"/>
  <c r="J45" i="5"/>
  <c r="F45" i="5"/>
  <c r="H45" i="5"/>
  <c r="J15" i="5"/>
  <c r="E15" i="5"/>
  <c r="H15" i="5"/>
  <c r="I15" i="5"/>
  <c r="R15" i="5"/>
  <c r="F15" i="5"/>
  <c r="H38" i="5"/>
  <c r="E38" i="5"/>
  <c r="R38" i="5"/>
  <c r="I38" i="5"/>
  <c r="F38" i="5"/>
  <c r="J38" i="5"/>
  <c r="G62" i="5"/>
  <c r="J46" i="5"/>
  <c r="H46" i="5"/>
  <c r="E46" i="5"/>
  <c r="R46" i="5"/>
  <c r="I46" i="5"/>
  <c r="F46" i="5"/>
  <c r="R31" i="5"/>
  <c r="H31" i="5"/>
  <c r="F31" i="5"/>
  <c r="E31" i="5"/>
  <c r="J31" i="5"/>
  <c r="I31" i="5"/>
  <c r="G15" i="5"/>
  <c r="H60" i="5"/>
  <c r="R60" i="5"/>
  <c r="I60" i="5"/>
  <c r="F60" i="5"/>
  <c r="G60" i="5"/>
  <c r="E60" i="5"/>
  <c r="J60" i="5"/>
  <c r="G38" i="5"/>
  <c r="I59" i="5"/>
  <c r="J59" i="5"/>
  <c r="H59" i="5"/>
  <c r="F59" i="5"/>
  <c r="G59" i="5"/>
  <c r="R59" i="5"/>
  <c r="E59" i="5"/>
  <c r="G46" i="5"/>
  <c r="H29" i="5"/>
  <c r="E29" i="5"/>
  <c r="J29" i="5"/>
  <c r="F29" i="5"/>
  <c r="R29" i="5"/>
  <c r="I29" i="5"/>
  <c r="G31" i="5"/>
  <c r="E13" i="5"/>
  <c r="R13" i="5"/>
  <c r="J13" i="5"/>
  <c r="I13" i="5"/>
  <c r="H13" i="5"/>
  <c r="F13" i="5"/>
  <c r="X42" i="5"/>
  <c r="F30" i="5"/>
  <c r="E30" i="5"/>
  <c r="J30" i="5"/>
  <c r="R30" i="5"/>
  <c r="H30" i="5"/>
  <c r="I30" i="5"/>
  <c r="H20" i="5"/>
  <c r="J20" i="5"/>
  <c r="F20" i="5"/>
  <c r="I20" i="5"/>
  <c r="E20" i="5"/>
  <c r="R20" i="5"/>
  <c r="F53" i="5"/>
  <c r="H53" i="5"/>
  <c r="E53" i="5"/>
  <c r="I53" i="5"/>
  <c r="R53" i="5"/>
  <c r="J53" i="5"/>
  <c r="F47" i="5"/>
  <c r="R47" i="5"/>
  <c r="E47" i="5"/>
  <c r="I47" i="5"/>
  <c r="J47" i="5"/>
  <c r="H47" i="5"/>
  <c r="G30" i="5"/>
  <c r="J23" i="5"/>
  <c r="H23" i="5"/>
  <c r="R23" i="5"/>
  <c r="F23" i="5"/>
  <c r="I23" i="5"/>
  <c r="E23" i="5"/>
  <c r="I37" i="5"/>
  <c r="J37" i="5"/>
  <c r="E37" i="5"/>
  <c r="H37" i="5"/>
  <c r="R37" i="5"/>
  <c r="F37" i="5"/>
  <c r="J44" i="5"/>
  <c r="H44" i="5"/>
  <c r="E44" i="5"/>
  <c r="F44" i="5"/>
  <c r="I44" i="5"/>
  <c r="R44" i="5"/>
  <c r="G44" i="5"/>
  <c r="R54" i="5"/>
  <c r="F54" i="5"/>
  <c r="J54" i="5"/>
  <c r="E54" i="5"/>
  <c r="I54" i="5"/>
  <c r="H54" i="5"/>
  <c r="H21" i="5"/>
  <c r="E21" i="5"/>
  <c r="J21" i="5"/>
  <c r="R21" i="5"/>
  <c r="I21" i="5"/>
  <c r="F21" i="5"/>
  <c r="G23" i="5"/>
  <c r="J19" i="5"/>
  <c r="F19" i="5"/>
  <c r="G19" i="5"/>
  <c r="I19" i="5"/>
  <c r="H19" i="5"/>
  <c r="E19" i="5"/>
  <c r="R19" i="5"/>
  <c r="R52" i="5"/>
  <c r="J52" i="5"/>
  <c r="H52" i="5"/>
  <c r="F52" i="5"/>
  <c r="E52" i="5"/>
  <c r="G52" i="5"/>
  <c r="I52" i="5"/>
  <c r="R55" i="5"/>
  <c r="I55" i="5"/>
  <c r="J55" i="5"/>
  <c r="H55" i="5"/>
  <c r="F55" i="5"/>
  <c r="E55" i="5"/>
  <c r="F28" i="5"/>
  <c r="I28" i="5"/>
  <c r="R28" i="5"/>
  <c r="G28" i="5"/>
  <c r="E28" i="5"/>
  <c r="J28" i="5"/>
  <c r="H28" i="5"/>
  <c r="G54" i="5"/>
  <c r="R36" i="5"/>
  <c r="I36" i="5"/>
  <c r="G36" i="5"/>
  <c r="E36" i="5"/>
  <c r="J36" i="5"/>
  <c r="H36" i="5"/>
  <c r="F36" i="5"/>
  <c r="H39" i="5"/>
  <c r="R39" i="5"/>
  <c r="I39" i="5"/>
  <c r="F39" i="5"/>
  <c r="J39" i="5"/>
  <c r="E39" i="5"/>
  <c r="F63" i="5"/>
  <c r="J63" i="5"/>
  <c r="E63" i="5"/>
  <c r="H63" i="5"/>
  <c r="I63" i="5"/>
  <c r="R63" i="5"/>
  <c r="G45" i="5"/>
  <c r="R22" i="5"/>
  <c r="H22" i="5"/>
  <c r="E22" i="5"/>
  <c r="I22" i="5"/>
  <c r="J22" i="5"/>
  <c r="F22" i="5"/>
  <c r="E14" i="5"/>
  <c r="J14" i="5"/>
  <c r="H14" i="5"/>
  <c r="R14" i="5"/>
  <c r="F14" i="5"/>
  <c r="I14" i="5"/>
  <c r="R27" i="5"/>
  <c r="J27" i="5"/>
  <c r="I27" i="5"/>
  <c r="E27" i="5"/>
  <c r="F27" i="5"/>
  <c r="G27" i="5"/>
  <c r="H27" i="5"/>
  <c r="I61" i="5"/>
  <c r="E61" i="5"/>
  <c r="F61" i="5"/>
  <c r="J61" i="5"/>
  <c r="H61" i="5"/>
  <c r="R61" i="5"/>
  <c r="G63" i="5"/>
  <c r="F9" i="5"/>
  <c r="I9" i="5"/>
  <c r="H9" i="5"/>
  <c r="J9" i="5"/>
  <c r="E9" i="5"/>
  <c r="R9" i="5"/>
  <c r="J7" i="5"/>
  <c r="I7" i="5"/>
  <c r="R7" i="5"/>
  <c r="E7" i="5"/>
  <c r="H7" i="5"/>
  <c r="F7" i="5"/>
  <c r="R8" i="5"/>
  <c r="H8" i="5"/>
  <c r="J8" i="5"/>
  <c r="I8" i="5"/>
  <c r="E8" i="5"/>
  <c r="F8" i="5"/>
  <c r="G9" i="5"/>
  <c r="E10" i="5"/>
  <c r="R10" i="5"/>
  <c r="I10" i="5"/>
  <c r="F10" i="5"/>
  <c r="H10" i="5"/>
  <c r="J10" i="5"/>
  <c r="I5" i="5"/>
  <c r="H5" i="5"/>
  <c r="F5" i="5"/>
  <c r="J5" i="5"/>
  <c r="R5" i="5"/>
  <c r="E5" i="5"/>
  <c r="G7" i="5"/>
  <c r="H11" i="5"/>
  <c r="J11" i="5"/>
  <c r="F11" i="5"/>
  <c r="E11" i="5"/>
  <c r="R11" i="5"/>
  <c r="I11" i="5"/>
  <c r="J12" i="5"/>
  <c r="F12" i="5"/>
  <c r="R12" i="5"/>
  <c r="H12" i="5"/>
  <c r="E12" i="5"/>
  <c r="I12" i="5"/>
  <c r="R6" i="5"/>
  <c r="F6" i="5"/>
  <c r="E6" i="5"/>
  <c r="J6" i="5"/>
  <c r="I6" i="5"/>
  <c r="H6" i="5"/>
  <c r="C64" i="6"/>
  <c r="D64" i="6"/>
  <c r="S40" i="5"/>
  <c r="S50" i="5"/>
  <c r="S26" i="5"/>
  <c r="T40" i="5"/>
  <c r="S67" i="5"/>
  <c r="S68" i="5"/>
  <c r="S70" i="5"/>
  <c r="T70" i="5"/>
  <c r="T68" i="5"/>
  <c r="T67" i="5"/>
  <c r="S35" i="5"/>
  <c r="S16" i="5"/>
  <c r="T56" i="5"/>
  <c r="T16" i="5"/>
  <c r="S32" i="5"/>
  <c r="S34" i="5"/>
  <c r="S18" i="5"/>
  <c r="T32" i="5"/>
  <c r="S24" i="5"/>
  <c r="T24" i="5" s="1"/>
  <c r="S48" i="5"/>
  <c r="T48" i="5" s="1"/>
  <c r="T50" i="5"/>
  <c r="S42" i="5"/>
  <c r="S17" i="5"/>
  <c r="S33" i="5"/>
  <c r="T64" i="5"/>
  <c r="S41" i="5"/>
  <c r="S43" i="5"/>
  <c r="S25" i="5"/>
  <c r="T18" i="5"/>
  <c r="T34" i="5"/>
  <c r="S57" i="5"/>
  <c r="T51" i="5"/>
  <c r="S49" i="5"/>
  <c r="S58" i="5"/>
  <c r="T26" i="5"/>
  <c r="T35" i="5"/>
  <c r="D68" i="6" l="1"/>
  <c r="C68" i="6"/>
  <c r="D47" i="6"/>
  <c r="C47" i="6"/>
  <c r="D42" i="6"/>
  <c r="C42" i="6"/>
  <c r="D37" i="6"/>
  <c r="C37" i="6"/>
  <c r="D32" i="6"/>
  <c r="C32" i="6"/>
  <c r="D27" i="6"/>
  <c r="C27" i="6"/>
  <c r="D52" i="6"/>
  <c r="C52" i="6"/>
  <c r="F60" i="6"/>
  <c r="H60" i="6" s="1"/>
  <c r="F57" i="6"/>
  <c r="H57" i="6" s="1"/>
  <c r="F62" i="6"/>
  <c r="H62" i="6" s="1"/>
  <c r="F59" i="6"/>
  <c r="H59" i="6" s="1"/>
  <c r="F55" i="6"/>
  <c r="F58" i="6"/>
  <c r="H58" i="6" s="1"/>
  <c r="F63" i="6"/>
  <c r="H63" i="6" s="1"/>
  <c r="H54" i="6"/>
  <c r="D66" i="6"/>
  <c r="D67" i="6"/>
  <c r="X50" i="5"/>
  <c r="X26" i="5"/>
  <c r="X67" i="5"/>
  <c r="X70" i="5"/>
  <c r="X68" i="5"/>
  <c r="X66" i="5"/>
  <c r="X69" i="5"/>
  <c r="X65" i="5"/>
  <c r="X35" i="5"/>
  <c r="C65" i="6"/>
  <c r="X16" i="5"/>
  <c r="X48" i="5"/>
  <c r="X24" i="5"/>
  <c r="X18" i="5"/>
  <c r="X34" i="5"/>
  <c r="X32" i="5"/>
  <c r="X61" i="5"/>
  <c r="X28" i="5"/>
  <c r="X55" i="5"/>
  <c r="X52" i="5"/>
  <c r="X54" i="5"/>
  <c r="X19" i="5"/>
  <c r="X37" i="5"/>
  <c r="X44" i="5"/>
  <c r="X63" i="5"/>
  <c r="X21" i="5"/>
  <c r="X20" i="5"/>
  <c r="X31" i="5"/>
  <c r="X46" i="5"/>
  <c r="X38" i="5"/>
  <c r="X60" i="5"/>
  <c r="X15" i="5"/>
  <c r="X45" i="5"/>
  <c r="X23" i="5"/>
  <c r="X22" i="5"/>
  <c r="X53" i="5"/>
  <c r="X27" i="5"/>
  <c r="X47" i="5"/>
  <c r="X29" i="5"/>
  <c r="X14" i="5"/>
  <c r="X39" i="5"/>
  <c r="X30" i="5"/>
  <c r="X62" i="5"/>
  <c r="X36" i="5"/>
  <c r="X13" i="5"/>
  <c r="X59" i="5"/>
  <c r="X11" i="5"/>
  <c r="X10" i="5"/>
  <c r="X12" i="5"/>
  <c r="X9" i="5"/>
  <c r="X6" i="5"/>
  <c r="X7" i="5"/>
  <c r="G69" i="6" a="1"/>
  <c r="G69" i="6" s="1"/>
  <c r="H69" i="6" s="1"/>
  <c r="X5" i="5"/>
  <c r="X8" i="5"/>
  <c r="S65" i="5"/>
  <c r="S66" i="5"/>
  <c r="S69" i="5"/>
  <c r="T58" i="5"/>
  <c r="T42" i="5"/>
  <c r="S53" i="5"/>
  <c r="S14" i="5"/>
  <c r="S13" i="5"/>
  <c r="T49" i="5"/>
  <c r="S61" i="5"/>
  <c r="S52" i="5"/>
  <c r="S37" i="5"/>
  <c r="S46" i="5"/>
  <c r="S59" i="5"/>
  <c r="T57" i="5"/>
  <c r="S21" i="5"/>
  <c r="S38" i="5"/>
  <c r="S47" i="5"/>
  <c r="S30" i="5"/>
  <c r="S54" i="5"/>
  <c r="T25" i="5"/>
  <c r="S45" i="5"/>
  <c r="T43" i="5"/>
  <c r="T41" i="5"/>
  <c r="S28" i="5"/>
  <c r="S20" i="5"/>
  <c r="S29" i="5"/>
  <c r="S62" i="5"/>
  <c r="T17" i="5"/>
  <c r="S55" i="5"/>
  <c r="S19" i="5"/>
  <c r="S31" i="5"/>
  <c r="S27" i="5"/>
  <c r="T33" i="5"/>
  <c r="S44" i="5"/>
  <c r="S23" i="5"/>
  <c r="S39" i="5"/>
  <c r="S60" i="5"/>
  <c r="S63" i="5"/>
  <c r="S15" i="5"/>
  <c r="S22" i="5"/>
  <c r="S36" i="5"/>
  <c r="S11" i="5"/>
  <c r="S5" i="5"/>
  <c r="S10" i="5"/>
  <c r="S12" i="5"/>
  <c r="S6" i="5"/>
  <c r="S8" i="5"/>
  <c r="S7" i="5"/>
  <c r="S9" i="5"/>
  <c r="T9" i="5"/>
  <c r="T7" i="5"/>
  <c r="T10" i="5"/>
  <c r="T8" i="5"/>
  <c r="T6" i="5"/>
  <c r="T12" i="5"/>
  <c r="T5" i="5"/>
  <c r="T11" i="5"/>
  <c r="T36" i="5"/>
  <c r="T27" i="5"/>
  <c r="T45" i="5"/>
  <c r="T37" i="5"/>
  <c r="T31" i="5"/>
  <c r="T54" i="5"/>
  <c r="T52" i="5"/>
  <c r="T19" i="5"/>
  <c r="T30" i="5"/>
  <c r="T61" i="5"/>
  <c r="T47" i="5"/>
  <c r="T13" i="5"/>
  <c r="T14" i="5"/>
  <c r="T28" i="5"/>
  <c r="T46" i="5"/>
  <c r="T22" i="5"/>
  <c r="T15" i="5"/>
  <c r="T21" i="5"/>
  <c r="T63" i="5"/>
  <c r="T55" i="5"/>
  <c r="T38" i="5"/>
  <c r="T60" i="5"/>
  <c r="T62" i="5"/>
  <c r="T53" i="5"/>
  <c r="T39" i="5"/>
  <c r="T29" i="5"/>
  <c r="T44" i="5"/>
  <c r="T23" i="5"/>
  <c r="T20" i="5"/>
  <c r="T59" i="5"/>
  <c r="T65" i="5"/>
  <c r="T69" i="5"/>
  <c r="T66" i="5"/>
  <c r="D60" i="6" l="1"/>
  <c r="C60" i="6"/>
  <c r="D54" i="6"/>
  <c r="C54" i="6"/>
  <c r="H55" i="6"/>
  <c r="F56" i="6"/>
  <c r="H56" i="6" s="1"/>
  <c r="H70" i="6" s="1"/>
  <c r="D2" i="6" s="1"/>
  <c r="D59" i="6"/>
  <c r="C59" i="6"/>
  <c r="D62" i="6"/>
  <c r="C62" i="6"/>
  <c r="D57" i="6"/>
  <c r="C57" i="6"/>
  <c r="D63" i="6"/>
  <c r="C63" i="6"/>
  <c r="D58" i="6"/>
  <c r="C58"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<sst xmlns="http://schemas.openxmlformats.org/spreadsheetml/2006/main" count="22792" uniqueCount="15982">
  <si>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</si>
  <si>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</si>
  <si>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</si>
  <si>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</si>
  <si>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</si>
  <si>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</si>
  <si>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</si>
  <si>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</si>
  <si>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</si>
  <si>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</si>
  <si>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</si>
  <si>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</si>
  <si>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</si>
  <si>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</si>
  <si>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</si>
  <si>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</si>
  <si>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</si>
  <si>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</si>
  <si>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</si>
  <si>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</si>
  <si>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</si>
  <si>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</si>
  <si>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</si>
  <si>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</si>
  <si>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</si>
  <si>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</si>
  <si>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</si>
  <si>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</si>
  <si>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</si>
  <si>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</si>
  <si>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</si>
  <si>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</si>
  <si>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</si>
  <si>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</si>
  <si>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</si>
  <si>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</si>
  <si>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</si>
  <si>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</si>
  <si>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</si>
  <si>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</si>
  <si>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</si>
  <si>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</si>
  <si>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</si>
  <si>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</si>
  <si>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</si>
  <si>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</si>
  <si>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</si>
  <si>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</si>
  <si>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</si>
  <si>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</si>
  <si>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</si>
  <si>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</si>
  <si>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</si>
  <si>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</si>
  <si>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</si>
  <si>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</si>
  <si>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</si>
  <si>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</si>
  <si>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</si>
  <si>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</si>
  <si>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</si>
  <si>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</si>
  <si>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</si>
  <si>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</si>
  <si>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</si>
  <si>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</si>
  <si>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</si>
  <si>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</si>
  <si>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</si>
  <si>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</si>
  <si>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</si>
  <si>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</si>
  <si>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</si>
  <si>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</si>
  <si>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</si>
  <si>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</si>
  <si>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</si>
  <si>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</si>
  <si>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</si>
  <si>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</si>
  <si>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</si>
  <si>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</si>
  <si>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</si>
  <si>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</si>
  <si>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</si>
  <si>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</si>
  <si>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</si>
  <si>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</si>
  <si>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</si>
  <si>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</si>
  <si>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</si>
  <si>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</si>
  <si>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</si>
  <si>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</si>
  <si>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</si>
  <si>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</si>
  <si>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</si>
  <si>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</si>
  <si>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</si>
  <si>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</si>
  <si>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</si>
  <si>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</si>
  <si>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</si>
  <si>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</si>
  <si>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</si>
  <si>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</si>
  <si>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</si>
  <si>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</si>
  <si>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</si>
  <si>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</si>
  <si>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</si>
  <si>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</si>
  <si>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</si>
  <si>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</si>
  <si>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</si>
  <si>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</si>
  <si>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</si>
  <si>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</si>
  <si>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</si>
  <si>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</si>
  <si>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</si>
  <si>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</si>
  <si>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</si>
  <si>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</si>
  <si>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</si>
  <si>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</si>
  <si>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</si>
  <si>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</si>
  <si>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</si>
  <si>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</si>
  <si>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</si>
  <si>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</si>
  <si>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</si>
  <si>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</si>
  <si>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</si>
  <si>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</si>
  <si>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</si>
  <si>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</si>
  <si>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</si>
  <si>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</si>
  <si>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</si>
  <si>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</si>
  <si>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</si>
  <si>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</si>
  <si>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</si>
  <si>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</si>
  <si>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</si>
  <si>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</si>
  <si>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</si>
  <si>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</si>
  <si>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</si>
  <si>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</si>
  <si>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</si>
  <si>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</si>
  <si>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</si>
  <si>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</si>
  <si>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</si>
  <si>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</si>
  <si>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</si>
  <si>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</si>
  <si>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</si>
  <si>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</si>
  <si>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</si>
  <si>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</si>
  <si>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</si>
  <si>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</si>
  <si>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</si>
  <si>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</si>
  <si>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</si>
  <si>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</si>
  <si>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</si>
  <si>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</si>
  <si>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</si>
  <si>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</si>
  <si>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</si>
  <si>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</si>
  <si>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</si>
  <si>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</si>
  <si>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</si>
  <si>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</si>
  <si>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</si>
  <si>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</si>
  <si>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</si>
  <si>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</si>
  <si>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</si>
  <si>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</si>
  <si>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</si>
  <si>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</si>
  <si>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</si>
  <si>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</si>
  <si>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</si>
  <si>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</si>
  <si>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</si>
  <si>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</si>
  <si>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</si>
  <si>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</si>
  <si>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</si>
  <si>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</si>
  <si>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</si>
  <si>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</si>
  <si>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</si>
  <si>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</si>
  <si>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</si>
  <si>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</si>
  <si>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</si>
  <si>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</si>
  <si>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</si>
  <si>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</si>
  <si>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</si>
  <si>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</si>
  <si>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</si>
  <si>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</si>
  <si>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</si>
  <si>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</si>
  <si>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</si>
  <si>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</si>
  <si>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</si>
  <si>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</si>
  <si>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</si>
  <si>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</si>
  <si>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</si>
  <si>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</si>
  <si>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</si>
  <si>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</si>
  <si>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</si>
  <si>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</si>
  <si>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</si>
  <si>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</si>
  <si>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</si>
  <si>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</si>
  <si>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</si>
  <si>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</si>
  <si>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</si>
  <si>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</si>
  <si>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</si>
  <si>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</si>
  <si>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</si>
  <si>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</si>
  <si>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</si>
  <si>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</si>
  <si>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</si>
  <si>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</si>
  <si>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</si>
  <si>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</si>
  <si>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</si>
  <si>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</si>
  <si>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</si>
  <si>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</si>
  <si>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</si>
  <si>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</si>
  <si>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</si>
  <si>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</si>
  <si>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</si>
  <si>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</si>
  <si>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</si>
  <si>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</si>
  <si>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</si>
  <si>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</si>
  <si>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</si>
  <si>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</si>
  <si>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</si>
  <si>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</si>
  <si>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</si>
  <si>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</si>
  <si>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</si>
  <si>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</si>
  <si>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</si>
  <si>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</si>
  <si>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</si>
  <si>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</si>
  <si>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</si>
  <si>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</si>
  <si>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</si>
  <si>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</si>
  <si>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</si>
  <si>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</si>
  <si>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</si>
  <si>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</si>
  <si>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</si>
  <si>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</si>
  <si>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</si>
  <si>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</si>
  <si>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</si>
  <si>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</si>
  <si>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</si>
  <si>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</si>
  <si>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</si>
  <si>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</si>
  <si>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</si>
  <si>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</si>
  <si>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</si>
  <si>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</si>
  <si>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</si>
  <si>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</si>
  <si>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</si>
  <si>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</si>
  <si>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</si>
  <si>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</si>
  <si>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</si>
  <si>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</si>
  <si>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</si>
  <si>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</si>
  <si>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</si>
  <si>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</si>
  <si>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</si>
  <si>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</si>
  <si>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</si>
  <si>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</si>
  <si>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</si>
  <si>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</si>
  <si>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</si>
  <si>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</si>
  <si>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</si>
  <si>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</si>
  <si>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</si>
  <si>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</si>
  <si>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</si>
  <si>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</si>
  <si>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</si>
  <si>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</si>
  <si>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</si>
  <si>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</si>
  <si>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</si>
  <si>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</si>
  <si>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</si>
  <si>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</si>
  <si>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</si>
  <si>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</si>
  <si>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</si>
  <si>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</si>
  <si>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</si>
  <si>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</si>
  <si>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</si>
  <si>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</si>
  <si>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</si>
  <si>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</si>
  <si>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</si>
  <si>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</si>
  <si>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</si>
  <si>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</si>
  <si>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</si>
  <si>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</si>
  <si>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</si>
  <si>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</si>
  <si>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</si>
  <si>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</si>
  <si>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</si>
  <si>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</si>
  <si>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</si>
  <si>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</si>
  <si>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</si>
  <si>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</si>
  <si>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</si>
  <si>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</si>
  <si>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</si>
  <si>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</si>
  <si>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</si>
  <si>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</si>
  <si>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</si>
  <si>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</si>
  <si>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</si>
  <si>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</si>
  <si>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</si>
  <si>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</si>
  <si>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</si>
  <si>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</si>
  <si>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</si>
  <si>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</si>
  <si>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</si>
  <si>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</si>
  <si>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</si>
  <si>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</si>
  <si>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</si>
  <si>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</si>
  <si>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</si>
  <si>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</si>
  <si>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</si>
  <si>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</si>
  <si>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</si>
  <si>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</si>
  <si>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</si>
  <si>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</si>
  <si>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</si>
  <si>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</si>
  <si>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</si>
  <si>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</si>
  <si>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</si>
  <si>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</si>
  <si>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</si>
  <si>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</si>
  <si>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</si>
  <si>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</si>
  <si>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</si>
  <si>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</si>
  <si>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</si>
  <si>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</si>
  <si>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</si>
  <si>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</si>
  <si>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</si>
  <si>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</si>
  <si>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</si>
  <si>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</si>
  <si>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</si>
  <si>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</si>
  <si>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</si>
  <si>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</si>
  <si>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</si>
  <si>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</si>
  <si>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</si>
  <si>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</si>
  <si>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</si>
  <si>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</si>
  <si>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</si>
  <si>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</si>
  <si>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</si>
  <si>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</si>
  <si>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</si>
  <si>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</si>
  <si>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</si>
  <si>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</si>
  <si>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</si>
  <si>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</si>
  <si>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</si>
  <si>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</si>
  <si>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</si>
  <si>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</si>
  <si>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</si>
  <si>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</si>
  <si>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</si>
  <si>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</si>
  <si>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</si>
  <si>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</si>
  <si>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</si>
  <si>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</si>
  <si>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</si>
  <si>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</si>
  <si>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</si>
  <si>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</si>
  <si>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</si>
  <si>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</si>
  <si>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</si>
  <si>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</si>
  <si>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</si>
  <si>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</si>
  <si>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</si>
  <si>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</si>
  <si>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</si>
  <si>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</si>
  <si>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</si>
  <si>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</si>
  <si>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</si>
  <si>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</si>
  <si>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</si>
  <si>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</si>
  <si>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</si>
  <si>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</si>
  <si>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</si>
  <si>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</si>
  <si>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</si>
  <si>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</si>
  <si>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</si>
  <si>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</si>
  <si>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</si>
  <si>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</si>
  <si>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</si>
  <si>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</si>
  <si>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</si>
  <si>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</si>
  <si>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</si>
  <si>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</si>
  <si>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</si>
  <si>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</si>
  <si>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</si>
  <si>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</si>
  <si>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</si>
  <si>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</si>
  <si>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</si>
  <si>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</si>
  <si>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</si>
  <si>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</si>
  <si>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</si>
  <si>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</si>
  <si>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</si>
  <si>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</si>
  <si>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</si>
  <si>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</si>
  <si>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</si>
  <si>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</si>
  <si>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</si>
  <si>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</si>
  <si>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</si>
  <si>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</si>
  <si>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</si>
  <si>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</si>
  <si>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</si>
  <si>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</si>
  <si>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</si>
  <si>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</si>
  <si>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</si>
  <si>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</si>
  <si>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</si>
  <si>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</si>
  <si>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</si>
  <si>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</si>
  <si>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</si>
  <si>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</si>
  <si>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</si>
  <si>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</si>
  <si>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</si>
  <si>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</si>
  <si>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</si>
  <si>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</si>
  <si>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</si>
  <si>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</si>
  <si>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</si>
  <si>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</si>
  <si>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</si>
  <si>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</si>
  <si>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</si>
  <si>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</si>
  <si>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</si>
  <si>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</si>
  <si>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</si>
  <si>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</si>
  <si>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</si>
  <si>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</si>
  <si>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</si>
  <si>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</si>
  <si>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</si>
  <si>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</si>
  <si>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</si>
  <si>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</si>
  <si>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</si>
  <si>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</si>
  <si>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</si>
  <si>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</si>
  <si>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</si>
  <si>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</si>
  <si>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</si>
  <si>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</si>
  <si>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</si>
  <si>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</si>
  <si>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</si>
  <si>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</si>
  <si>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</si>
  <si>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</si>
  <si>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</si>
  <si>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</si>
  <si>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</si>
  <si>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</si>
  <si>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</si>
  <si>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</si>
  <si>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</si>
  <si>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</si>
  <si>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</si>
  <si>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</si>
  <si>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</si>
  <si>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</si>
  <si>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</si>
  <si>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</si>
  <si>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</si>
  <si>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</si>
  <si>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</si>
  <si>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</si>
  <si>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</si>
  <si>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</si>
  <si>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</si>
  <si>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</si>
  <si>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</si>
  <si>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</si>
  <si>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</si>
  <si>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</si>
  <si>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</si>
  <si>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</si>
  <si>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</si>
  <si>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</si>
  <si>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</si>
  <si>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</si>
  <si>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</si>
  <si>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</si>
  <si>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</si>
  <si>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</si>
  <si>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</si>
  <si>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</si>
  <si>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</si>
  <si>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</si>
  <si>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</si>
  <si>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</si>
  <si>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</si>
  <si>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</si>
  <si>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</si>
  <si>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</si>
  <si>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</si>
  <si>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</si>
  <si>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</si>
  <si>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</si>
  <si>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</si>
  <si>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</si>
  <si>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</si>
  <si>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</si>
  <si>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</si>
  <si>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</si>
  <si>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</si>
  <si>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</si>
  <si>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</si>
  <si>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</si>
  <si>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</si>
  <si>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</si>
  <si>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</si>
  <si>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</si>
  <si>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</si>
  <si>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</si>
  <si>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</si>
  <si>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</si>
  <si>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</si>
  <si>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</si>
  <si>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</si>
  <si>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</si>
  <si>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</si>
  <si>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</si>
  <si>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</si>
  <si>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</si>
  <si>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</si>
  <si>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</si>
  <si>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</si>
  <si>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</si>
  <si>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</si>
  <si>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</si>
  <si>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</si>
  <si>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</si>
  <si>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</si>
  <si>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</si>
  <si>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</si>
  <si>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</si>
  <si>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</si>
  <si>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</si>
  <si>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</si>
  <si>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</si>
  <si>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</si>
  <si>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</si>
  <si>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</si>
  <si>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</si>
  <si>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</si>
  <si>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</si>
  <si>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</si>
  <si>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</si>
  <si>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</si>
  <si>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</si>
  <si>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</si>
  <si>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</si>
  <si>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</si>
  <si>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</si>
  <si>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</si>
  <si>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</si>
  <si>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</si>
  <si>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</si>
  <si>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</si>
  <si>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</si>
  <si>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</si>
  <si>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</si>
  <si>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</si>
  <si>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</si>
  <si>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</si>
  <si>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</si>
  <si>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</si>
  <si>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</si>
  <si>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</si>
  <si>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</si>
  <si>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</si>
  <si>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</si>
  <si>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</si>
  <si>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</si>
  <si>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</si>
  <si>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</si>
  <si>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</si>
  <si>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</si>
  <si>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</si>
  <si>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</si>
  <si>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</si>
  <si>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</si>
  <si>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</si>
  <si>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</si>
  <si>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</si>
  <si>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</si>
  <si>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</si>
  <si>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</si>
  <si>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</si>
  <si>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</si>
  <si>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</si>
  <si>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</si>
  <si>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</si>
  <si>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</si>
  <si>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</si>
  <si>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</si>
  <si>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</si>
  <si>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</si>
  <si>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</si>
  <si>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</si>
  <si>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</si>
  <si>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</si>
  <si>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</si>
  <si>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</si>
  <si>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</si>
  <si>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</si>
  <si>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</si>
  <si>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</si>
  <si>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</si>
  <si>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</si>
  <si>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</si>
  <si>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</si>
  <si>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</si>
  <si>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</si>
  <si>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</si>
  <si>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</si>
  <si>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</si>
  <si>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</si>
  <si>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</si>
  <si>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</si>
  <si>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</si>
  <si>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</si>
  <si>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</si>
  <si>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</si>
  <si>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</si>
  <si>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</si>
  <si>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</si>
  <si>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</si>
  <si>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</si>
  <si>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</si>
  <si>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</si>
  <si>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</si>
  <si>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</si>
  <si>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</si>
  <si>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</si>
  <si>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</si>
  <si>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</si>
  <si>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</si>
  <si>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</si>
  <si>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</si>
  <si>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</si>
  <si>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</si>
  <si>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</si>
  <si>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</si>
  <si>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</si>
  <si>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</si>
  <si>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</si>
  <si>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</si>
  <si>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</si>
  <si>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</si>
  <si>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</si>
  <si>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</si>
  <si>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</si>
  <si>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</si>
  <si>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</si>
  <si>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</si>
  <si>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</si>
  <si>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</si>
  <si>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</si>
  <si>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</si>
  <si>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</si>
  <si>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</si>
  <si>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</si>
  <si>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</si>
  <si>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</si>
  <si>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</si>
  <si>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</si>
  <si>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</si>
  <si>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</si>
  <si>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</si>
  <si>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</si>
  <si>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</si>
  <si>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</si>
  <si>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</si>
  <si>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</si>
  <si>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</si>
  <si>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</si>
  <si>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</si>
  <si>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</si>
  <si>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</si>
  <si>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</si>
  <si>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</si>
  <si>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</si>
  <si>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</si>
  <si>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</si>
  <si>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</si>
  <si>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</si>
  <si>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</si>
  <si>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</si>
  <si>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</si>
  <si>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</si>
  <si>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</si>
  <si>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</si>
  <si>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</si>
  <si>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</si>
  <si>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</si>
  <si>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</si>
  <si>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</si>
  <si>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</si>
  <si>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</si>
  <si>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</si>
  <si>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</si>
  <si>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</si>
  <si>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</si>
  <si>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</si>
  <si>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</si>
  <si>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</si>
  <si>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</si>
  <si>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</si>
  <si>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</si>
  <si>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</si>
  <si>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</si>
  <si>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</si>
  <si>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</si>
  <si>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</si>
  <si>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</si>
  <si>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</si>
  <si>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</si>
  <si>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</si>
  <si>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</si>
  <si>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</si>
  <si>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</si>
  <si>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</si>
  <si>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</si>
  <si>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</si>
  <si>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</si>
  <si>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</si>
  <si>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</si>
  <si>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</si>
  <si>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</si>
  <si>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</si>
  <si>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</si>
  <si>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</si>
  <si>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</si>
  <si>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</si>
  <si>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</si>
  <si>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</si>
  <si>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</si>
  <si>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</si>
  <si>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</si>
  <si>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</si>
  <si>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</si>
  <si>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</si>
  <si>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</si>
  <si>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</si>
  <si>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</si>
  <si>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</si>
  <si>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</si>
  <si>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</si>
  <si>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</si>
  <si>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</si>
  <si>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</si>
  <si>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</si>
  <si>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</si>
  <si>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</si>
  <si>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</si>
  <si>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</si>
  <si>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</si>
  <si>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</si>
  <si>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</si>
  <si>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</si>
  <si>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</si>
  <si>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</si>
  <si>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</si>
  <si>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</si>
  <si>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</si>
  <si>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</si>
  <si>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</si>
  <si>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</si>
  <si>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</si>
  <si>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</si>
  <si>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</si>
  <si>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</si>
  <si>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</si>
  <si>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</si>
  <si>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</si>
  <si>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</si>
  <si>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</si>
  <si>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</si>
  <si>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</si>
  <si>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</si>
  <si>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</si>
  <si>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</si>
  <si>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</si>
  <si>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</si>
  <si>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</si>
  <si>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</si>
  <si>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</si>
  <si>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</si>
  <si>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</si>
  <si>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</si>
  <si>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</si>
  <si>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</si>
  <si>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</si>
  <si>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</si>
  <si>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</si>
  <si>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</si>
  <si>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</si>
  <si>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</si>
  <si>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</si>
  <si>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</si>
  <si>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</si>
  <si>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</si>
  <si>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</si>
  <si>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</si>
  <si>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</si>
  <si>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</si>
  <si>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</si>
  <si>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</si>
  <si>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</si>
  <si>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</si>
  <si>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</si>
  <si>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</si>
  <si>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</si>
  <si>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</si>
  <si>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</si>
  <si>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</si>
  <si>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</si>
  <si>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</si>
  <si>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</si>
  <si>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</si>
  <si>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</si>
  <si>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</si>
  <si>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</si>
  <si>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</si>
  <si>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</si>
  <si>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</si>
  <si>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</si>
  <si>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</si>
  <si>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</si>
  <si>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</si>
  <si>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</si>
  <si>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</si>
  <si>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</si>
  <si>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</si>
  <si>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</si>
  <si>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</si>
  <si>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</si>
  <si>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</si>
  <si>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</si>
  <si>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</si>
  <si>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</si>
  <si>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</si>
  <si>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</si>
  <si>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</si>
  <si>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</si>
  <si>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</si>
  <si>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</si>
  <si>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</si>
  <si>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</si>
  <si>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</si>
  <si>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</si>
  <si>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</si>
  <si>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</si>
  <si>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</si>
  <si>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</si>
  <si>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</si>
  <si>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</si>
  <si>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</si>
  <si>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</si>
  <si>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</si>
  <si>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</si>
  <si>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</si>
  <si>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</si>
  <si>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</si>
  <si>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</si>
  <si>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</si>
  <si>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</si>
  <si>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</si>
  <si>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</si>
  <si>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</si>
  <si>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</si>
  <si>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</si>
  <si>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</si>
  <si>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</si>
  <si>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</si>
  <si>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</si>
  <si>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</si>
  <si>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</si>
  <si>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</si>
  <si>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</si>
  <si>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</si>
  <si>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</si>
  <si>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</si>
  <si>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</si>
  <si>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</si>
  <si>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</si>
  <si>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</si>
  <si>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</si>
  <si>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</si>
  <si>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</si>
  <si>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</si>
  <si>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</si>
  <si>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</si>
  <si>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</si>
  <si>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</si>
  <si>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</si>
  <si>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</si>
  <si>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</si>
  <si>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</si>
  <si>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</si>
  <si>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</si>
  <si>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</si>
  <si>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</si>
  <si>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</si>
  <si>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</si>
  <si>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</si>
  <si>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</si>
  <si>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</si>
  <si>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</si>
  <si>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</si>
  <si>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</si>
  <si>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</si>
  <si>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</si>
  <si>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</si>
  <si>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</si>
  <si>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</si>
  <si>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</si>
  <si>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</si>
  <si>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</si>
  <si>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</si>
  <si>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</si>
  <si>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</si>
  <si>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</si>
  <si>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</si>
  <si>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</si>
  <si>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</si>
  <si>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</si>
  <si>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</si>
  <si>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</si>
  <si>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</si>
  <si>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</si>
  <si>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</si>
  <si>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</si>
  <si>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</si>
  <si>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</si>
  <si>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</si>
  <si>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</si>
  <si>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</si>
  <si>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</si>
  <si>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</si>
  <si>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</si>
  <si>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</si>
  <si>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</si>
  <si>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</si>
  <si>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</si>
  <si>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</si>
  <si>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</si>
  <si>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</si>
  <si>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</si>
  <si>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</si>
  <si>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</si>
  <si>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</si>
  <si>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</si>
  <si>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</si>
  <si>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</si>
  <si>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</si>
  <si>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</si>
  <si>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</si>
  <si>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</si>
  <si>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</si>
  <si>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</si>
  <si>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</si>
  <si>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</si>
  <si>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</si>
  <si>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</si>
  <si>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</si>
  <si>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</si>
  <si>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</si>
  <si>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</si>
  <si>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</si>
  <si>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</si>
  <si>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</si>
  <si>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</si>
  <si>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</si>
  <si>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</si>
  <si>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</si>
  <si>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</si>
  <si>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</si>
  <si>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</si>
  <si>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</si>
  <si>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</si>
  <si>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</si>
  <si>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</si>
  <si>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</si>
  <si>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</si>
  <si>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</si>
  <si>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</si>
  <si>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</si>
  <si>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</si>
  <si>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</si>
  <si>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</si>
  <si>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</si>
  <si>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</si>
  <si>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</si>
  <si>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</si>
  <si>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</si>
  <si>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</si>
  <si>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</si>
  <si>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</si>
  <si>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</si>
  <si>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</si>
  <si>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</si>
  <si>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</si>
  <si>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</si>
  <si>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</si>
  <si>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</si>
  <si>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</si>
  <si>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</si>
  <si>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</si>
  <si>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</si>
  <si>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</si>
  <si>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</si>
  <si>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</si>
  <si>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</si>
  <si>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</si>
  <si>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</si>
  <si>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</si>
  <si>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</si>
  <si>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</si>
  <si>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</si>
  <si>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</si>
  <si>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</si>
  <si>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</si>
  <si>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</si>
  <si>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</si>
  <si>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</si>
  <si>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</si>
  <si>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</si>
  <si>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</si>
  <si>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</si>
  <si>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</si>
  <si>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</si>
  <si>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</si>
  <si>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</si>
  <si>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</si>
  <si>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</si>
  <si>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</si>
  <si>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</si>
  <si>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</si>
  <si>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</si>
  <si>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</si>
  <si>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</si>
  <si>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</si>
  <si>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</si>
  <si>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</si>
  <si>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</si>
  <si>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</si>
  <si>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</si>
  <si>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</si>
  <si>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</si>
  <si>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</si>
  <si>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</si>
  <si>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</si>
  <si>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</si>
  <si>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</si>
  <si>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</si>
  <si>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</si>
  <si>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</si>
  <si>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</si>
  <si>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</si>
  <si>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</si>
  <si>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</si>
  <si>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</si>
  <si>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</si>
  <si>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</si>
  <si>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</si>
  <si>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</si>
  <si>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</si>
  <si>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</si>
  <si>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</si>
  <si>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</si>
  <si>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</si>
  <si>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</si>
  <si>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</si>
  <si>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</si>
  <si>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</si>
  <si>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</si>
  <si>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</si>
  <si>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</si>
  <si>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</si>
  <si>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</si>
  <si>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</si>
  <si>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</si>
  <si>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</si>
  <si>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</si>
  <si>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</si>
  <si>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</si>
  <si>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</si>
  <si>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</si>
  <si>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</si>
  <si>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</si>
  <si>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</si>
  <si>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</si>
  <si>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</si>
  <si>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</si>
  <si>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</si>
  <si>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</si>
  <si>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</si>
  <si>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</si>
  <si>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</si>
  <si>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</si>
  <si>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</si>
  <si>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</si>
  <si>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</si>
  <si>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</si>
  <si>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</si>
  <si>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</si>
  <si>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</si>
  <si>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</si>
  <si>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</si>
  <si>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</si>
  <si>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</si>
  <si>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</si>
  <si>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</si>
  <si>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</si>
  <si>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</si>
  <si>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</si>
  <si>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</si>
  <si>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</si>
  <si>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</si>
  <si>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</si>
  <si>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</si>
  <si>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</si>
  <si>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</si>
  <si>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</si>
  <si>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</si>
  <si>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</si>
  <si>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</si>
  <si>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</si>
  <si>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</si>
  <si>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</si>
  <si>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</si>
  <si>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</si>
  <si>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</si>
  <si>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</si>
  <si>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</si>
  <si>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</si>
  <si>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</si>
  <si>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</si>
  <si>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</si>
  <si>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</si>
  <si>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</si>
  <si>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</si>
  <si>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</si>
  <si>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</si>
  <si>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</si>
  <si>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</si>
  <si>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</si>
  <si>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</si>
  <si>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</si>
  <si>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</si>
  <si>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</si>
  <si>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</si>
  <si>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</si>
  <si>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</si>
  <si>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</si>
  <si>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</si>
  <si>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</si>
  <si>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</si>
  <si>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</si>
  <si>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</si>
  <si>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</si>
  <si>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</si>
  <si>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</si>
  <si>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</si>
  <si>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</si>
  <si>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</si>
  <si>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</si>
  <si>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</si>
  <si>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</si>
  <si>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</si>
  <si>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</si>
  <si>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</si>
  <si>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</si>
  <si>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</si>
  <si>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</si>
  <si>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</si>
  <si>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</si>
  <si>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</si>
  <si>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</si>
  <si>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</si>
  <si>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</si>
  <si>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</si>
  <si>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</si>
  <si>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</si>
  <si>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</si>
  <si>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</si>
  <si>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</si>
  <si>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</si>
  <si>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</si>
  <si>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</si>
  <si>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</si>
  <si>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</si>
  <si>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</si>
  <si>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</si>
  <si>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</si>
  <si>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</si>
  <si>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</si>
  <si>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</si>
  <si>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</si>
  <si>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</si>
  <si>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</si>
  <si>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</si>
  <si>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</si>
  <si>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</si>
  <si>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</si>
  <si>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</si>
  <si>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</si>
  <si>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</si>
  <si>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</si>
  <si>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</si>
  <si>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</si>
  <si>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</si>
  <si>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</si>
  <si>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</si>
  <si>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</si>
  <si>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</si>
  <si>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</si>
  <si>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</si>
  <si>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</si>
  <si>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</si>
  <si>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</si>
  <si>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</si>
  <si>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</si>
  <si>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</si>
  <si>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</si>
  <si>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</si>
  <si>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</si>
  <si>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</si>
  <si>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</si>
  <si>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</si>
  <si>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</si>
  <si>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</si>
  <si>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</si>
  <si>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</si>
  <si>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</si>
  <si>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</si>
  <si>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</si>
  <si>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</si>
  <si>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</si>
  <si>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</si>
  <si>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</si>
  <si>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</si>
  <si>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</si>
  <si>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</si>
  <si>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</si>
  <si>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</si>
  <si>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</si>
  <si>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</si>
  <si>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</si>
  <si>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</si>
  <si>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</si>
  <si>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</si>
  <si>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</si>
  <si>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</si>
  <si>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</si>
  <si>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</si>
  <si>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</si>
  <si>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</si>
  <si>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</si>
  <si>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</si>
  <si>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</si>
  <si>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</si>
  <si>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</si>
  <si>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</si>
  <si>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</si>
  <si>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</si>
  <si>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</si>
  <si>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</si>
  <si>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</si>
  <si>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</si>
  <si>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</si>
  <si>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</si>
  <si>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</si>
  <si>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</si>
  <si>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</si>
  <si>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</si>
  <si>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</si>
  <si>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</si>
  <si>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</si>
  <si>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</si>
  <si>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</si>
  <si>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</si>
  <si>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</si>
  <si>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</si>
  <si>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</si>
  <si>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</si>
  <si>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</si>
  <si>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</si>
  <si>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</si>
  <si>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</si>
  <si>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</si>
  <si>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</si>
  <si>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</si>
  <si>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</si>
  <si>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</si>
  <si>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</si>
  <si>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</si>
  <si>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</si>
  <si>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</si>
  <si>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</si>
  <si>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</si>
  <si>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</si>
  <si>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</si>
  <si>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</si>
  <si>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</si>
  <si>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</si>
  <si>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</si>
  <si>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</si>
  <si>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</si>
  <si>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</si>
  <si>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</si>
  <si>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</si>
  <si>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</si>
  <si>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</si>
  <si>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</si>
  <si>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</si>
  <si>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</si>
  <si>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</si>
  <si>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</si>
  <si>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</si>
  <si>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</si>
  <si>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</si>
  <si>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</si>
  <si>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</si>
  <si>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</si>
  <si>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</si>
  <si>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</si>
  <si>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</si>
  <si>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</si>
  <si>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</si>
  <si>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</si>
  <si>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</si>
  <si>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</si>
  <si>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</si>
  <si>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</si>
  <si>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</si>
  <si>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</si>
  <si>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</si>
  <si>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</si>
  <si>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</si>
  <si>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</si>
  <si>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</si>
  <si>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</si>
  <si>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</si>
  <si>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</si>
  <si>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</si>
  <si>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</si>
  <si>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</si>
  <si>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</si>
  <si>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</si>
  <si>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</si>
  <si>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</si>
  <si>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</si>
  <si>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</si>
  <si>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</si>
  <si>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</si>
  <si>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</si>
  <si>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</si>
  <si>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</si>
  <si>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</si>
  <si>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</si>
  <si>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</si>
  <si>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</si>
  <si>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</si>
  <si>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</si>
  <si>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</si>
  <si>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</si>
  <si>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</si>
  <si>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</si>
  <si>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</si>
  <si>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</si>
  <si>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</si>
  <si>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</si>
  <si>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</si>
  <si>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</si>
  <si>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</si>
  <si>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</si>
  <si>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</si>
  <si>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</si>
  <si>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</si>
  <si>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</si>
  <si>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</si>
  <si>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</si>
  <si>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</si>
  <si>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</si>
  <si>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</si>
  <si>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</si>
  <si>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</si>
  <si>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</si>
  <si>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</si>
  <si>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</si>
  <si>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</si>
  <si>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</si>
  <si>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</si>
  <si>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</si>
  <si>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</si>
  <si>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</si>
  <si>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</si>
  <si>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</si>
  <si>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</si>
  <si>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</si>
  <si>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</si>
  <si>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</si>
  <si>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</si>
  <si>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</si>
  <si>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</si>
  <si>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</si>
  <si>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</si>
  <si>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</si>
  <si>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</si>
  <si>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</si>
  <si>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</si>
  <si>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</si>
  <si>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</si>
  <si>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</si>
  <si>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</si>
  <si>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</si>
  <si>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</si>
  <si>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</si>
  <si>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</si>
  <si>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</si>
  <si>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</si>
  <si>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</si>
  <si>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</si>
  <si>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</si>
  <si>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</si>
  <si>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</si>
  <si>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</si>
  <si>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</si>
  <si>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</si>
  <si>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</si>
  <si>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</si>
  <si>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</si>
  <si>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</si>
  <si>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</si>
  <si>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</si>
  <si>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</si>
  <si>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</si>
  <si>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</si>
  <si>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</si>
  <si>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</si>
  <si>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</si>
  <si>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</si>
  <si>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</si>
  <si>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</si>
  <si>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</si>
  <si>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</si>
  <si>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</si>
  <si>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</si>
  <si>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</si>
  <si>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</si>
  <si>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</si>
  <si>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</si>
  <si>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</si>
  <si>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</si>
  <si>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</si>
  <si>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</si>
  <si>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</si>
  <si>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</si>
  <si>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</si>
  <si>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</si>
  <si>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</si>
  <si>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</si>
  <si>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</si>
  <si>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</si>
  <si>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</si>
  <si>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</si>
  <si>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</si>
  <si>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</si>
  <si>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</si>
  <si>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</si>
  <si>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</si>
  <si>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</si>
  <si>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</si>
  <si>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</si>
  <si>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</si>
  <si>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</si>
  <si>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</si>
  <si>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</si>
  <si>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</si>
  <si>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</si>
  <si>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</si>
  <si>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</si>
  <si>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</si>
  <si>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</si>
  <si>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</si>
  <si>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</si>
  <si>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</si>
  <si>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</si>
  <si>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</si>
  <si>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</si>
  <si>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</si>
  <si>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</si>
  <si>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</si>
  <si>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</si>
  <si>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</si>
  <si>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</si>
  <si>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</si>
  <si>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</si>
  <si>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</si>
  <si>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</si>
  <si>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</si>
  <si>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</si>
  <si>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</si>
  <si>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</si>
  <si>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</si>
  <si>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</si>
  <si>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</si>
  <si>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</si>
  <si>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</si>
  <si>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</si>
  <si>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</si>
  <si>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</si>
  <si>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</si>
  <si>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</si>
  <si>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</si>
  <si>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</si>
  <si>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</si>
  <si>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</si>
  <si>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</si>
  <si>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</si>
  <si>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</si>
  <si>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</si>
  <si>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</si>
  <si>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</si>
  <si>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</si>
  <si>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</si>
  <si>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</si>
  <si>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</si>
  <si>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</si>
  <si>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</si>
  <si>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</si>
  <si>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</si>
  <si>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</si>
  <si>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</si>
  <si>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</si>
  <si>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</si>
  <si>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</si>
  <si>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</si>
  <si>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</si>
  <si>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</si>
  <si>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</si>
  <si>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</si>
  <si>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</si>
  <si>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</si>
  <si>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</si>
  <si>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</si>
  <si>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</si>
  <si>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</si>
  <si>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</si>
  <si>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</si>
  <si>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</si>
  <si>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</si>
  <si>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</si>
  <si>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</si>
  <si>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</si>
  <si>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</si>
  <si>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</si>
  <si>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</si>
  <si>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</si>
  <si>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</si>
  <si>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</si>
  <si>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</si>
  <si>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</si>
  <si>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</si>
  <si>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</si>
  <si>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</si>
  <si>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</si>
  <si>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</si>
  <si>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</si>
  <si>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</si>
  <si>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</si>
  <si>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</si>
  <si>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</si>
  <si>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</si>
  <si>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</si>
  <si>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</si>
  <si>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</si>
  <si>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</si>
  <si>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</si>
  <si>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</si>
  <si>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</si>
  <si>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</si>
  <si>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</si>
  <si>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</si>
  <si>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</si>
  <si>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</si>
  <si>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</si>
  <si>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</si>
  <si>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</si>
  <si>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</si>
  <si>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</si>
  <si>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</si>
  <si>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</si>
  <si>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</si>
  <si>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</si>
  <si>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</si>
  <si>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</si>
  <si>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</si>
  <si>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</si>
  <si>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</si>
  <si>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</si>
  <si>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</si>
  <si>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</si>
  <si>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</si>
  <si>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</si>
  <si>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</si>
  <si>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</si>
  <si>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</si>
  <si>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</si>
  <si>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</si>
  <si>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</si>
  <si>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</si>
  <si>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</si>
  <si>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</si>
  <si>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</si>
  <si>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</si>
  <si>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</si>
  <si>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</si>
  <si>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</si>
  <si>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</si>
  <si>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</si>
  <si>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</si>
  <si>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</si>
  <si>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</si>
  <si>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</si>
  <si>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</si>
  <si>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</si>
  <si>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</si>
  <si>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</si>
  <si>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</si>
  <si>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</si>
  <si>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</si>
  <si>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</si>
  <si>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</si>
  <si>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</si>
  <si>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</si>
  <si>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</si>
  <si>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</si>
  <si>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</si>
  <si>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</si>
  <si>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</si>
  <si>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</si>
  <si>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</si>
  <si>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</si>
  <si>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</si>
  <si>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</si>
  <si>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</si>
  <si>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</si>
  <si>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</si>
  <si>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</si>
  <si>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</si>
  <si>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</si>
  <si>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</si>
  <si>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</si>
  <si>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</si>
  <si>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</si>
  <si>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</si>
  <si>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</si>
  <si>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</si>
  <si>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</si>
  <si>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</si>
  <si>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</si>
  <si>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</si>
  <si>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</si>
  <si>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</si>
  <si>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</si>
  <si>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</si>
  <si>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</si>
  <si>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</si>
  <si>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</si>
  <si>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</si>
  <si>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</si>
  <si>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</si>
  <si>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</si>
  <si>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</si>
  <si>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</si>
  <si>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</si>
  <si>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</si>
  <si>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</si>
  <si>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</si>
  <si>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</si>
  <si>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</si>
  <si>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</si>
  <si>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</si>
  <si>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</si>
  <si>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</si>
  <si>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</si>
  <si>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</si>
  <si>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</si>
  <si>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</si>
  <si>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</si>
  <si>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</si>
  <si>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</si>
  <si>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</si>
  <si>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</si>
  <si>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</si>
  <si>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</si>
  <si>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</si>
  <si>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</si>
  <si>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</si>
  <si>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</si>
  <si>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</si>
  <si>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</si>
  <si>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</si>
  <si>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</si>
  <si>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</si>
  <si>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</si>
  <si>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</si>
  <si>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</si>
  <si>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</si>
  <si>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</si>
  <si>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</si>
  <si>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</si>
  <si>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</si>
  <si>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</si>
  <si>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</si>
  <si>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</si>
  <si>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</si>
  <si>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</si>
  <si>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</si>
  <si>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</si>
  <si>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</si>
  <si>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</si>
  <si>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</si>
  <si>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</si>
  <si>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</si>
  <si>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</si>
  <si>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</si>
  <si>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</si>
  <si>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</si>
  <si>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</si>
  <si>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</si>
  <si>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</si>
  <si>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</si>
  <si>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</si>
  <si>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</si>
  <si>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</si>
  <si>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</si>
  <si>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</si>
  <si>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</si>
  <si>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</si>
  <si>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</si>
  <si>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</si>
  <si>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</si>
  <si>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</si>
  <si>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</si>
  <si>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</si>
  <si>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</si>
  <si>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</si>
  <si>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</si>
  <si>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</si>
  <si>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</si>
  <si>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</si>
  <si>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</si>
  <si>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</si>
  <si>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</si>
  <si>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</si>
  <si>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</si>
  <si>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</si>
  <si>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</si>
  <si>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</si>
  <si>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</si>
  <si>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</si>
  <si>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</si>
  <si>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</si>
  <si>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</si>
  <si>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</si>
  <si>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</si>
  <si>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</si>
  <si>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</si>
  <si>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</si>
  <si>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</si>
  <si>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</si>
  <si>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</si>
  <si>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</si>
  <si>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</si>
  <si>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</si>
  <si>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</si>
  <si>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</si>
  <si>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</si>
  <si>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</si>
  <si>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</si>
  <si>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</si>
  <si>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</si>
  <si>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</si>
  <si>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</si>
  <si>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</si>
  <si>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</si>
  <si>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</si>
  <si>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</si>
  <si>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</si>
  <si>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</si>
  <si>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</si>
  <si>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</si>
  <si>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</si>
  <si>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</si>
  <si>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</si>
  <si>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</si>
  <si>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</si>
  <si>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</si>
  <si>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</si>
  <si>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</si>
  <si>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</si>
  <si>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</si>
  <si>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</si>
  <si>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</si>
  <si>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</si>
  <si>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</si>
  <si>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</si>
  <si>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</si>
  <si>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</si>
  <si>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</si>
  <si>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</si>
  <si>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</si>
  <si>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</si>
  <si>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</si>
  <si>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</si>
  <si>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</si>
  <si>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</si>
  <si>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</si>
  <si>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</si>
  <si>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</si>
  <si>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</si>
  <si>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</si>
  <si>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</si>
  <si>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</si>
  <si>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</si>
  <si>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</si>
  <si>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</si>
  <si>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</si>
  <si>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</si>
  <si>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</si>
  <si>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</si>
  <si>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</si>
  <si>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</si>
  <si>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</si>
  <si>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</si>
  <si>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</si>
  <si>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</si>
  <si>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</si>
  <si>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</si>
  <si>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</si>
  <si>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</si>
  <si>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</si>
  <si>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</si>
  <si>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</si>
  <si>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</si>
  <si>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</si>
  <si>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</si>
  <si>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</si>
  <si>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</si>
  <si>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</si>
  <si>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</si>
  <si>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</si>
  <si>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</si>
  <si>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</si>
  <si>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</si>
  <si>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</si>
  <si>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</si>
  <si>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</si>
  <si>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</si>
  <si>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</si>
  <si>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</si>
  <si>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</si>
  <si>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</si>
  <si>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</si>
  <si>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</si>
  <si>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</si>
  <si>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</si>
  <si>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</si>
  <si>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</si>
  <si>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</si>
  <si>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</si>
  <si>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</si>
  <si>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</si>
  <si>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</si>
  <si>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</si>
  <si>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</si>
  <si>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</si>
  <si>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</si>
  <si>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</si>
  <si>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</si>
  <si>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</si>
  <si>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</si>
  <si>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</si>
  <si>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</si>
  <si>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</si>
  <si>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</si>
  <si>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</si>
  <si>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</si>
  <si>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</si>
  <si>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</si>
  <si>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</si>
  <si>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</si>
  <si>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</si>
  <si>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</si>
  <si>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</si>
  <si>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</si>
  <si>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</si>
  <si>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</si>
  <si>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</si>
  <si>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</si>
  <si>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</si>
  <si>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</si>
  <si>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</si>
  <si>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</si>
  <si>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</si>
  <si>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</si>
  <si>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</si>
  <si>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</si>
  <si>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</si>
  <si>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</si>
  <si>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</si>
  <si>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</si>
  <si>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</si>
  <si>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</si>
  <si>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</si>
  <si>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</si>
  <si>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</si>
  <si>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</si>
  <si>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</si>
  <si>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</si>
  <si>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</si>
  <si>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</si>
  <si>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</si>
  <si>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</si>
  <si>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</si>
  <si>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</si>
  <si>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</si>
  <si>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</si>
  <si>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</si>
  <si>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</si>
  <si>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</si>
  <si>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</si>
  <si>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</si>
  <si>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</si>
  <si>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</si>
  <si>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</si>
  <si>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</si>
  <si>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</si>
  <si>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</si>
  <si>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</si>
  <si>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</si>
  <si>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</si>
  <si>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</si>
  <si>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</si>
  <si>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</si>
  <si>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</si>
  <si>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</si>
  <si>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</si>
  <si>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</si>
  <si>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</si>
  <si>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</si>
  <si>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</si>
  <si>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</si>
  <si>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</si>
  <si>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</si>
  <si>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</si>
  <si>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</si>
  <si>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</si>
  <si>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</si>
  <si>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</si>
  <si>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</si>
  <si>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</si>
  <si>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</si>
  <si>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</si>
  <si>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</si>
  <si>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</si>
  <si>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</si>
  <si>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</si>
  <si>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</si>
  <si>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</si>
  <si>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</si>
  <si>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</si>
  <si>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</si>
  <si>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</si>
  <si>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</si>
  <si>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</si>
  <si>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</si>
  <si>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</si>
  <si>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</si>
  <si>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</si>
  <si>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</si>
  <si>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</si>
  <si>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</si>
  <si>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</si>
  <si>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</si>
  <si>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</si>
  <si>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</si>
  <si>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</si>
  <si>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</si>
  <si>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</si>
  <si>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</si>
  <si>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</si>
  <si>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</si>
  <si>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</si>
  <si>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</si>
  <si>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</si>
  <si>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</si>
  <si>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</si>
  <si>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</si>
  <si>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</si>
  <si>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</si>
  <si>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</si>
  <si>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</si>
  <si>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</si>
  <si>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</si>
  <si>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</si>
  <si>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</si>
  <si>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</si>
  <si>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</si>
  <si>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</si>
  <si>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</si>
  <si>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</si>
  <si>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</si>
  <si>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</si>
  <si>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</si>
  <si>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</si>
  <si>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</si>
  <si>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</si>
  <si>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</si>
  <si>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</si>
  <si>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</si>
  <si>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</si>
  <si>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</si>
  <si>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</si>
  <si>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</si>
  <si>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</si>
  <si>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</si>
  <si>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</si>
  <si>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</si>
  <si>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</si>
  <si>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</si>
  <si>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</si>
  <si>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</si>
  <si>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</si>
  <si>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</si>
  <si>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</si>
  <si>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</si>
  <si>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</si>
  <si>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</si>
  <si>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</si>
  <si>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</si>
  <si>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</si>
  <si>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</si>
  <si>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</si>
  <si>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</si>
  <si>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</si>
  <si>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</si>
  <si>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</si>
  <si>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</si>
  <si>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</si>
  <si>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</si>
  <si>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</si>
  <si>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</si>
  <si>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</si>
  <si>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</si>
  <si>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</si>
  <si>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</si>
  <si>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</si>
  <si>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</si>
  <si>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</si>
  <si>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</si>
  <si>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</si>
  <si>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</si>
  <si>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</si>
  <si>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</si>
  <si>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</si>
  <si>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</si>
  <si>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</si>
  <si>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</si>
  <si>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</si>
  <si>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</si>
  <si>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</si>
  <si>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</si>
  <si>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</si>
  <si>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</si>
  <si>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</si>
  <si>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</si>
  <si>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</si>
  <si>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</si>
  <si>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</si>
  <si>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</si>
  <si>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</si>
  <si>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</si>
  <si>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</si>
  <si>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</si>
  <si>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</si>
  <si>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</si>
  <si>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</si>
  <si>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</si>
  <si>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</si>
  <si>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</si>
  <si>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</si>
  <si>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</si>
  <si>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</si>
  <si>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</si>
  <si>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</si>
  <si>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</si>
  <si>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</si>
  <si>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</si>
  <si>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</si>
  <si>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</si>
  <si>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</si>
  <si>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</si>
  <si>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</si>
  <si>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</si>
  <si>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</si>
  <si>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</si>
  <si>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</si>
  <si>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</si>
  <si>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</si>
  <si>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</si>
  <si>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</si>
  <si>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</si>
  <si>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</si>
  <si>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</si>
  <si>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</si>
  <si>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</si>
  <si>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</si>
  <si>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</si>
  <si>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</si>
  <si>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</si>
  <si>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</si>
  <si>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</si>
  <si>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</si>
  <si>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</si>
  <si>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</si>
  <si>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</si>
  <si>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</si>
  <si>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</si>
  <si>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</si>
  <si>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</si>
  <si>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</si>
  <si>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</si>
  <si>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</si>
  <si>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</si>
  <si>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</si>
  <si>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</si>
  <si>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</si>
  <si>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</si>
  <si>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</si>
  <si>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</si>
  <si>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</si>
  <si>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</si>
  <si>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</si>
  <si>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</si>
  <si>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</si>
  <si>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</si>
  <si>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</si>
  <si>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</si>
  <si>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</si>
  <si>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</si>
  <si>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</si>
  <si>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</si>
  <si>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</si>
  <si>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</si>
  <si>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</si>
  <si>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</si>
  <si>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</si>
  <si>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</si>
  <si>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</si>
  <si>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</si>
  <si>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</si>
  <si>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</si>
  <si>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</si>
  <si>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</si>
  <si>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</si>
  <si>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</si>
  <si>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</si>
  <si>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</si>
  <si>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</si>
  <si>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</si>
  <si>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</si>
  <si>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</si>
  <si>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</si>
  <si>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</si>
  <si>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</si>
  <si>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</si>
  <si>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</si>
  <si>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</si>
  <si>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</si>
  <si>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</si>
  <si>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</si>
  <si>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</si>
  <si>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</si>
  <si>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</si>
  <si>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</si>
  <si>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</si>
  <si>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</si>
  <si>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</si>
  <si>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</si>
  <si>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</si>
  <si>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</si>
  <si>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</si>
  <si>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</si>
  <si>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</si>
  <si>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</si>
  <si>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</si>
  <si>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</si>
  <si>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</si>
  <si>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</si>
  <si>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</si>
  <si>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</si>
  <si>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</si>
  <si>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</si>
  <si>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</si>
  <si>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</si>
  <si>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</si>
  <si>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</si>
  <si>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</si>
  <si>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</si>
  <si>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</si>
  <si>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</si>
  <si>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</si>
  <si>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</si>
  <si>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</si>
  <si>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</si>
  <si>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</si>
  <si>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</si>
  <si>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</si>
  <si>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</si>
  <si>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</si>
  <si>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</si>
  <si>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</si>
  <si>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</si>
  <si>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</si>
  <si>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</si>
  <si>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</si>
  <si>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</si>
  <si>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</si>
  <si>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</si>
  <si>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</si>
  <si>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</si>
  <si>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</si>
  <si>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</si>
  <si>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</si>
  <si>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</si>
  <si>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</si>
  <si>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</si>
  <si>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</si>
  <si>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</si>
  <si>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</si>
  <si>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</si>
  <si>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</si>
  <si>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</si>
  <si>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</si>
  <si>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</si>
  <si>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</si>
  <si>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</si>
  <si>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</si>
  <si>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</si>
  <si>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</si>
  <si>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</si>
  <si>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</si>
  <si>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</si>
  <si>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</si>
  <si>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</si>
  <si>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</si>
  <si>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</si>
  <si>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</si>
  <si>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</si>
  <si>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</si>
  <si>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</si>
  <si>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</si>
  <si>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</si>
  <si>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</si>
  <si>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</si>
  <si>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</si>
  <si>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</si>
  <si>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</si>
  <si>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</si>
  <si>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</si>
  <si>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</si>
  <si>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</si>
  <si>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</si>
  <si>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</si>
  <si>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</si>
  <si>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</si>
  <si>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</si>
  <si>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</si>
  <si>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</si>
  <si>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</si>
  <si>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</si>
  <si>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</si>
  <si>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</si>
  <si>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</si>
  <si>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</si>
  <si>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</si>
  <si>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</si>
  <si>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</si>
  <si>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</si>
  <si>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</si>
  <si>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</si>
  <si>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</si>
  <si>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</si>
  <si>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</si>
  <si>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</si>
  <si>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</si>
  <si>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</si>
  <si>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</si>
  <si>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</si>
  <si>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</si>
  <si>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</si>
  <si>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</si>
  <si>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</si>
  <si>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</si>
  <si>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</si>
  <si>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</si>
  <si>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</si>
  <si>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</si>
  <si>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</si>
  <si>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</si>
  <si>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</si>
  <si>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</si>
  <si>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</si>
  <si>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</si>
  <si>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</si>
  <si>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</si>
  <si>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</si>
  <si>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</si>
  <si>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</si>
  <si>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</si>
  <si>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</si>
  <si>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</si>
  <si>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</si>
  <si>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</si>
  <si>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</si>
  <si>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</si>
  <si>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</si>
  <si>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</si>
  <si>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</si>
  <si>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</si>
  <si>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</si>
  <si>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</si>
  <si>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</si>
  <si>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</si>
  <si>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</si>
  <si>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</si>
  <si>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</si>
  <si>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</si>
  <si>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</si>
  <si>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</si>
  <si>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</si>
  <si>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</si>
  <si>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</si>
  <si>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</si>
  <si>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</si>
  <si>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</si>
  <si>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</si>
  <si>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</si>
  <si>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</si>
  <si>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</si>
  <si>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</si>
  <si>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</si>
  <si>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</si>
  <si>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</si>
  <si>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</si>
  <si>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</si>
  <si>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</si>
  <si>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</si>
  <si>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</si>
  <si>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</si>
  <si>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</si>
  <si>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</si>
  <si>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</si>
  <si>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</si>
  <si>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</si>
  <si>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</si>
  <si>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</si>
  <si>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</si>
  <si>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</si>
  <si>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</si>
  <si>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</si>
  <si>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</si>
  <si>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</si>
  <si>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</si>
  <si>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</si>
  <si>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</si>
  <si>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</si>
  <si>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</si>
  <si>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</si>
  <si>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</si>
  <si>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</si>
  <si>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</si>
  <si>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</si>
  <si>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</si>
  <si>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</si>
  <si>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</si>
  <si>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</si>
  <si>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</si>
  <si>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</si>
  <si>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</si>
  <si>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</si>
  <si>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</si>
  <si>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</si>
  <si>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</si>
  <si>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</si>
  <si>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</si>
  <si>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</si>
  <si>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</si>
  <si>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</si>
  <si>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</si>
  <si>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</si>
  <si>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</si>
  <si>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</si>
  <si>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</si>
  <si>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</si>
  <si>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</si>
  <si>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</si>
  <si>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</si>
  <si>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</si>
  <si>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</si>
  <si>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</si>
  <si>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</si>
  <si>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</si>
  <si>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</si>
  <si>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</si>
  <si>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</si>
  <si>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</si>
  <si>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</si>
  <si>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</si>
  <si>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</si>
  <si>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</si>
  <si>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</si>
  <si>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</si>
  <si>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</si>
  <si>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</si>
  <si>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</si>
  <si>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</si>
  <si>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</si>
  <si>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</si>
  <si>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</si>
  <si>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</si>
  <si>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</si>
  <si>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</si>
  <si>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</si>
  <si>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</si>
  <si>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</si>
  <si>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</si>
  <si>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</si>
  <si>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</si>
  <si>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</si>
  <si>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</si>
  <si>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</si>
  <si>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</si>
  <si>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</si>
  <si>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</si>
  <si>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</si>
  <si>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</si>
  <si>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</si>
  <si>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</si>
  <si>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</si>
  <si>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</si>
  <si>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</si>
  <si>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</si>
  <si>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</si>
  <si>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</si>
  <si>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</si>
  <si>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</si>
  <si>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</si>
  <si>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</si>
  <si>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</si>
  <si>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</si>
  <si>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</si>
  <si>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</si>
  <si>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</si>
  <si>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</si>
  <si>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</si>
  <si>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</si>
  <si>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</si>
  <si>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</si>
  <si>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</si>
  <si>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</si>
  <si>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</si>
  <si>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</si>
  <si>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</si>
  <si>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</si>
  <si>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</si>
  <si>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</si>
  <si>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</si>
  <si>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</si>
  <si>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</si>
  <si>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</si>
  <si>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</si>
  <si>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</si>
  <si>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</si>
  <si>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</si>
  <si>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</si>
  <si>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</si>
  <si>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</si>
  <si>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</si>
  <si>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</si>
  <si>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</si>
  <si>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</si>
  <si>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</si>
  <si>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</si>
  <si>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</si>
  <si>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</si>
  <si>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</si>
  <si>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</si>
  <si>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</si>
  <si>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</si>
  <si>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</si>
  <si>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</si>
  <si>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</si>
  <si>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</si>
  <si>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</si>
  <si>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</si>
  <si>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</si>
  <si>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</si>
  <si>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</si>
  <si>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</si>
  <si>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</si>
  <si>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</si>
  <si>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</si>
  <si>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</si>
  <si>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</si>
  <si>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</si>
  <si>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</si>
  <si>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</si>
  <si>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</si>
  <si>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</si>
  <si>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</si>
  <si>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</si>
  <si>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</si>
  <si>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</si>
  <si>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</si>
  <si>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</si>
  <si>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</si>
  <si>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</si>
  <si>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</si>
  <si>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</si>
  <si>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</si>
  <si>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</si>
  <si>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</si>
  <si>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</si>
  <si>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</si>
  <si>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</si>
  <si>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</si>
  <si>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</si>
  <si>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</si>
  <si>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</si>
  <si>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</si>
  <si>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</si>
  <si>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</si>
  <si>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</si>
  <si>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</si>
  <si>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</si>
  <si>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</si>
  <si>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</si>
  <si>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</si>
  <si>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</si>
  <si>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</si>
  <si>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</si>
  <si>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</si>
  <si>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</si>
  <si>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</si>
  <si>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</si>
  <si>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</si>
  <si>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</si>
  <si>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</si>
  <si>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</si>
  <si>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</si>
  <si>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</si>
  <si>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</si>
  <si>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</si>
  <si>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</si>
  <si>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</si>
  <si>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</si>
  <si>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</si>
  <si>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</si>
  <si>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</si>
  <si>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</si>
  <si>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</si>
  <si>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</si>
  <si>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</si>
  <si>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</si>
  <si>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</si>
  <si>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</si>
  <si>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</si>
  <si>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</si>
  <si>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</si>
  <si>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</si>
  <si>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</si>
  <si>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</si>
  <si>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</si>
  <si>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</si>
  <si>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</si>
  <si>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</si>
  <si>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</si>
  <si>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</si>
  <si>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</si>
  <si>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</si>
  <si>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</si>
  <si>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</si>
  <si>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</si>
  <si>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</si>
  <si>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</si>
  <si>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</si>
  <si>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</si>
  <si>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</si>
  <si>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</si>
  <si>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</si>
  <si>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</si>
  <si>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</si>
  <si>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</si>
  <si>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</si>
  <si>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</si>
  <si>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</si>
  <si>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</si>
  <si>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</si>
  <si>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</si>
  <si>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</si>
  <si>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</si>
  <si>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</si>
  <si>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</si>
  <si>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</si>
  <si>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</si>
  <si>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</si>
  <si>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</si>
  <si>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</si>
  <si>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</si>
  <si>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</si>
  <si>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</si>
  <si>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</si>
  <si>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</si>
  <si>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</si>
  <si>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</si>
  <si>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</si>
  <si>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</si>
  <si>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</si>
  <si>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</si>
  <si>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</si>
  <si>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</si>
  <si>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</si>
  <si>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</si>
  <si>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</si>
  <si>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</si>
  <si>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</si>
  <si>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</si>
  <si>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</si>
  <si>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</si>
  <si>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</si>
  <si>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</si>
  <si>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</si>
  <si>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</si>
  <si>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</si>
  <si>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</si>
  <si>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</si>
  <si>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</si>
  <si>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</si>
  <si>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</si>
  <si>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</si>
  <si>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</si>
  <si>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</si>
  <si>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</si>
  <si>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</si>
  <si>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</si>
  <si>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</si>
  <si>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</si>
  <si>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</si>
  <si>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</si>
  <si>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</si>
  <si>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</si>
  <si>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</si>
  <si>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</si>
  <si>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</si>
  <si>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</si>
  <si>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</si>
  <si>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</si>
  <si>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</si>
  <si>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</si>
  <si>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</si>
  <si>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</si>
  <si>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</si>
  <si>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</si>
  <si>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</si>
  <si>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</si>
  <si>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</si>
  <si>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</si>
  <si>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</si>
  <si>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</si>
  <si>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</si>
  <si>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</si>
  <si>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</si>
  <si>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</si>
  <si>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</si>
  <si>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</si>
  <si>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</si>
  <si>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</si>
  <si>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</si>
  <si>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</si>
  <si>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</si>
  <si>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</si>
  <si>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</si>
  <si>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</si>
  <si>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</si>
  <si>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</si>
  <si>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</si>
  <si>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</si>
  <si>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</si>
  <si>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</si>
  <si>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</si>
  <si>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</si>
  <si>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</si>
  <si>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</si>
  <si>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</si>
  <si>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</si>
  <si>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</si>
  <si>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</si>
  <si>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</si>
  <si>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</si>
  <si>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</si>
  <si>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</si>
  <si>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</si>
  <si>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</si>
  <si>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</si>
  <si>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</si>
  <si>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</si>
  <si>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</si>
  <si>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</si>
  <si>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</si>
  <si>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</si>
  <si>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</si>
  <si>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</si>
  <si>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</si>
  <si>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</si>
  <si>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</si>
  <si>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</si>
  <si>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</si>
  <si>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</si>
  <si>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</si>
  <si>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</si>
  <si>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</si>
  <si>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</si>
  <si>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</si>
  <si>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</si>
  <si>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</si>
  <si>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</si>
  <si>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</si>
  <si>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</si>
  <si>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</si>
  <si>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</si>
  <si>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</si>
  <si>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</si>
  <si>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</si>
  <si>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</si>
  <si>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</si>
  <si>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</si>
  <si>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</si>
  <si>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</si>
  <si>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</si>
  <si>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</si>
  <si>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</si>
  <si>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</si>
  <si>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</si>
  <si>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</si>
  <si>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</si>
  <si>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</si>
  <si>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</si>
  <si>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</si>
  <si>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</si>
  <si>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</si>
  <si>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</si>
  <si>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</si>
  <si>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</si>
  <si>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</si>
  <si>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</si>
  <si>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</si>
  <si>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</si>
  <si>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</si>
  <si>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</si>
  <si>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</si>
  <si>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</si>
  <si>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</si>
  <si>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</si>
  <si>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</si>
  <si>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</si>
  <si>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</si>
  <si>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</si>
  <si>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</si>
  <si>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</si>
  <si>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</si>
  <si>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</si>
  <si>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</si>
  <si>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</si>
  <si>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</si>
  <si>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</si>
  <si>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</si>
  <si>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</si>
  <si>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</si>
  <si>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</si>
  <si>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</si>
  <si>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</si>
  <si>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</si>
  <si>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</si>
  <si>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</si>
  <si>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</si>
  <si>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</si>
  <si>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</si>
  <si>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</si>
  <si>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</si>
  <si>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</si>
  <si>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</si>
  <si>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</si>
  <si>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</si>
  <si>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</si>
  <si>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</si>
  <si>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</si>
  <si>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</si>
  <si>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</si>
  <si>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</si>
  <si>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</si>
  <si>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</si>
  <si>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</si>
  <si>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</si>
  <si>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</si>
  <si>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</si>
  <si>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</si>
  <si>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</si>
  <si>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</si>
  <si>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</si>
  <si>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</si>
  <si>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</si>
  <si>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</si>
  <si>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</si>
  <si>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</si>
  <si>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</si>
  <si>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</si>
  <si>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</si>
  <si>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</si>
  <si>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</si>
  <si>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</si>
  <si>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</si>
  <si>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</si>
  <si>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</si>
  <si>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</si>
  <si>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</si>
  <si>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</si>
  <si>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</si>
  <si>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</si>
  <si>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</si>
  <si>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</si>
  <si>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</si>
  <si>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</si>
  <si>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</si>
  <si>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</si>
  <si>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</si>
  <si>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</si>
  <si>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</si>
  <si>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</si>
  <si>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</si>
  <si>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</si>
  <si>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</si>
  <si>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</si>
  <si>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</si>
  <si>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</si>
  <si>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</si>
  <si>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</si>
  <si>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</si>
  <si>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</si>
  <si>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</si>
  <si>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</si>
  <si>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</si>
  <si>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</si>
  <si>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</si>
  <si>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</si>
  <si>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</si>
  <si>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</si>
  <si>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</si>
  <si>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</si>
  <si>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</si>
  <si>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</si>
  <si>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</si>
  <si>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</si>
  <si>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</si>
  <si>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</si>
  <si>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</si>
  <si>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</si>
  <si>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</si>
  <si>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</si>
  <si>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</si>
  <si>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</si>
  <si>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</si>
  <si>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</si>
  <si>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</si>
  <si>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</si>
  <si>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</si>
  <si>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</si>
  <si>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</si>
  <si>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</si>
  <si>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</si>
  <si>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</si>
  <si>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</si>
  <si>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</si>
  <si>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</si>
  <si>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</si>
  <si>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</si>
  <si>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</si>
  <si>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</si>
  <si>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</si>
  <si>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</si>
  <si>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</si>
  <si>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</si>
  <si>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</si>
  <si>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</si>
  <si>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</si>
  <si>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</si>
  <si>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</si>
  <si>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</si>
  <si>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</si>
  <si>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</si>
  <si>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</si>
  <si>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</si>
  <si>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</si>
  <si>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</si>
  <si>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</si>
  <si>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</si>
  <si>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</si>
  <si>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</si>
  <si>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</si>
  <si>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</si>
  <si>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</si>
  <si>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</si>
  <si>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</si>
  <si>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</si>
  <si>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</si>
  <si>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</si>
  <si>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</si>
  <si>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</si>
  <si>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</si>
  <si>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</si>
  <si>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</si>
  <si>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</si>
  <si>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</si>
  <si>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</si>
  <si>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</si>
  <si>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</si>
  <si>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</si>
  <si>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</si>
  <si>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</si>
  <si>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</si>
  <si>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</si>
  <si>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</si>
  <si>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</si>
  <si>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</si>
  <si>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</si>
  <si>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</si>
  <si>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</si>
  <si>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</si>
  <si>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</si>
  <si>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</si>
  <si>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</si>
  <si>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</si>
  <si>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</si>
  <si>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</si>
  <si>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</si>
  <si>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</si>
  <si>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</si>
  <si>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</si>
  <si>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</si>
  <si>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</si>
  <si>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</si>
  <si>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</si>
  <si>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</si>
  <si>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</si>
  <si>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</si>
  <si>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</si>
  <si>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</si>
  <si>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</si>
  <si>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</si>
  <si>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</si>
  <si>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</si>
  <si>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</si>
  <si>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</si>
  <si>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</si>
  <si>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</si>
  <si>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</si>
  <si>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</si>
  <si>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</si>
  <si>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</si>
  <si>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</si>
  <si>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</si>
  <si>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</si>
  <si>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</si>
  <si>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</si>
  <si>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</si>
  <si>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</si>
  <si>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</si>
  <si>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</si>
  <si>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</si>
  <si>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</si>
  <si>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</si>
  <si>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</si>
  <si>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</si>
  <si>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</si>
  <si>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</si>
  <si>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</si>
  <si>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</si>
  <si>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</si>
  <si>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</si>
  <si>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</si>
  <si>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</si>
  <si>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</si>
  <si>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</si>
  <si>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</si>
  <si>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</si>
  <si>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</si>
  <si>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</si>
  <si>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</si>
  <si>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</si>
  <si>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</si>
  <si>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</si>
  <si>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</si>
  <si>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</si>
  <si>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</si>
  <si>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</si>
  <si>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</si>
  <si>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</si>
  <si>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</si>
  <si>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</si>
  <si>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</si>
  <si>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</si>
  <si>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</si>
  <si>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</si>
  <si>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</si>
  <si>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</si>
  <si>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</si>
  <si>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</si>
  <si>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</si>
  <si>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</si>
  <si>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</si>
  <si>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</si>
  <si>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</si>
  <si>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</si>
  <si>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</si>
  <si>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</si>
  <si>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</si>
  <si>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</si>
  <si>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</si>
  <si>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</si>
  <si>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</si>
  <si>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</si>
  <si>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</si>
  <si>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</si>
  <si>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</si>
  <si>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</si>
  <si>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</si>
  <si>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</si>
  <si>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</si>
  <si>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</si>
  <si>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</si>
  <si>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</si>
  <si>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</si>
  <si>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</si>
  <si>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</si>
  <si>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</si>
  <si>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</si>
  <si>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</si>
  <si>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</si>
  <si>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</si>
  <si>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</si>
  <si>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</si>
  <si>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</si>
  <si>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</si>
  <si>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</si>
  <si>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</si>
  <si>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</si>
  <si>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</si>
  <si>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</si>
  <si>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</si>
  <si>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</si>
  <si>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</si>
  <si>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</si>
  <si>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</si>
  <si>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</si>
  <si>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</si>
  <si>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</si>
  <si>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</si>
  <si>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</si>
  <si>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</si>
  <si>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</si>
  <si>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</si>
  <si>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</si>
  <si>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</si>
  <si>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</si>
  <si>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</si>
  <si>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</si>
  <si>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</si>
  <si>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</si>
  <si>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</si>
  <si>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</si>
  <si>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</si>
  <si>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</si>
  <si>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</si>
  <si>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</si>
  <si>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</si>
  <si>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</si>
  <si>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</si>
  <si>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</si>
  <si>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</si>
  <si>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</si>
  <si>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</si>
  <si>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</si>
  <si>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</si>
  <si>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</si>
  <si>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</si>
  <si>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</si>
  <si>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</si>
  <si>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</si>
  <si>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</si>
  <si>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</si>
  <si>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</si>
  <si>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</si>
  <si>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</si>
  <si>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</si>
  <si>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</si>
  <si>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</si>
  <si>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</si>
  <si>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</si>
  <si>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</si>
  <si>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</si>
  <si>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</si>
  <si>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</si>
  <si>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</si>
  <si>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</si>
  <si>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</si>
  <si>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</si>
  <si>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</si>
  <si>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</si>
  <si>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</si>
  <si>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</si>
  <si>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</si>
  <si>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</si>
  <si>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</si>
  <si>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</si>
  <si>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</si>
  <si>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</si>
  <si>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</si>
  <si>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</si>
  <si>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</si>
  <si>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</si>
  <si>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</si>
  <si>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</si>
  <si>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</si>
  <si>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</si>
  <si>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</si>
  <si>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</si>
  <si>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</si>
  <si>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</si>
  <si>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</si>
  <si>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</si>
  <si>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</si>
  <si>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</si>
  <si>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</si>
  <si>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</si>
  <si>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</si>
  <si>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</si>
  <si>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</si>
  <si>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</si>
  <si>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</si>
  <si>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</si>
  <si>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</si>
  <si>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</si>
  <si>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</si>
  <si>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</si>
  <si>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</si>
  <si>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</si>
  <si>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</si>
  <si>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</si>
  <si>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</si>
  <si>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</si>
  <si>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</si>
  <si>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</si>
  <si>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</si>
  <si>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</si>
  <si>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</si>
  <si>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</si>
  <si>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</si>
  <si>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</si>
  <si>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</si>
  <si>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</si>
  <si>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</si>
  <si>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</si>
  <si>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</si>
  <si>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</si>
  <si>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</si>
  <si>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</si>
  <si>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</si>
  <si>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</si>
  <si>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</si>
  <si>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</si>
  <si>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</si>
  <si>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</si>
  <si>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</si>
  <si>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</si>
  <si>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</si>
  <si>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</si>
  <si>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</si>
  <si>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</si>
  <si>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</si>
  <si>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</si>
  <si>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</si>
  <si>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</si>
  <si>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</si>
  <si>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</si>
  <si>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</si>
  <si>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</si>
  <si>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</si>
  <si>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</si>
  <si>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</si>
  <si>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</si>
  <si>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</si>
  <si>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</si>
  <si>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</si>
  <si>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</si>
  <si>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</si>
  <si>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</si>
  <si>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</si>
  <si>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</si>
  <si>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</si>
  <si>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</si>
  <si>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</si>
  <si>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</si>
  <si>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</si>
  <si>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</si>
  <si>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</si>
  <si>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</si>
  <si>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</si>
  <si>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</si>
  <si>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</si>
  <si>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</si>
  <si>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</si>
  <si>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</si>
  <si>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</si>
  <si>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</si>
  <si>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</si>
  <si>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</si>
  <si>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</si>
  <si>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</si>
  <si>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</si>
  <si>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</si>
  <si>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</si>
  <si>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</si>
  <si>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</si>
  <si>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</si>
  <si>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</si>
  <si>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</si>
  <si>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</si>
  <si>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</si>
  <si>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</si>
  <si>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</si>
  <si>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</si>
  <si>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</si>
  <si>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</si>
  <si>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</si>
  <si>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</si>
  <si>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</si>
  <si>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</si>
  <si>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</si>
  <si>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</si>
  <si>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</si>
  <si>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</si>
  <si>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</si>
  <si>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</si>
  <si>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</si>
  <si>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</si>
  <si>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</si>
  <si>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</si>
  <si>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</si>
  <si>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</si>
  <si>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</si>
  <si>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</si>
  <si>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</si>
  <si>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</si>
  <si>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</si>
  <si>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</si>
  <si>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</si>
  <si>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</si>
  <si>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</si>
  <si>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</si>
  <si>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</si>
  <si>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</si>
  <si>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</si>
  <si>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</si>
  <si>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</si>
  <si>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</si>
  <si>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</si>
  <si>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</si>
  <si>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</si>
  <si>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</si>
  <si>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</si>
  <si>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</si>
  <si>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</si>
  <si>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</si>
  <si>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</si>
  <si>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</si>
  <si>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</si>
  <si>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</si>
  <si>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</si>
  <si>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</si>
  <si>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</si>
  <si>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</si>
  <si>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</si>
  <si>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</si>
  <si>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</si>
  <si>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</si>
  <si>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</si>
  <si>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</si>
  <si>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</si>
  <si>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</si>
  <si>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</si>
  <si>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</si>
  <si>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</si>
  <si>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</si>
  <si>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</si>
  <si>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</si>
  <si>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</si>
  <si>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</si>
  <si>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</si>
  <si>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</si>
  <si>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</si>
  <si>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</si>
  <si>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</si>
  <si>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</si>
  <si>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</si>
  <si>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</si>
  <si>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</si>
  <si>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</si>
  <si>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</si>
  <si>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</si>
  <si>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</si>
  <si>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</si>
  <si>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</si>
  <si>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</si>
  <si>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</si>
  <si>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</si>
  <si>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</si>
  <si>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</si>
  <si>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</si>
  <si>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</si>
  <si>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</si>
  <si>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</si>
  <si>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</si>
  <si>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</si>
  <si>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</si>
  <si>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</si>
  <si>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</si>
  <si>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</si>
  <si>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</si>
  <si>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</si>
  <si>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</si>
  <si>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</si>
  <si>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</si>
  <si>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</si>
  <si>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</si>
  <si>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</si>
  <si>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</si>
  <si>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</si>
  <si>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</si>
  <si>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</si>
  <si>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</si>
  <si>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</si>
  <si>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</si>
  <si>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</si>
  <si>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</si>
  <si>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</si>
  <si>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</si>
  <si>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</si>
  <si>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</si>
  <si>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</si>
  <si>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</si>
  <si>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</si>
  <si>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</si>
  <si>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</si>
  <si>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</si>
  <si>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</si>
  <si>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</si>
  <si>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</si>
  <si>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</si>
  <si>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</si>
  <si>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</si>
  <si>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</si>
  <si>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</si>
  <si>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</si>
  <si>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</si>
  <si>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</si>
  <si>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</si>
  <si>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</si>
  <si>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</si>
  <si>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</si>
  <si>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</si>
  <si>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</si>
  <si>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</si>
  <si>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</si>
  <si>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</si>
  <si>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</si>
  <si>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</si>
  <si>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</si>
  <si>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</si>
  <si>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</si>
  <si>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</si>
  <si>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</si>
  <si>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</si>
  <si>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</si>
  <si>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</si>
  <si>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</si>
  <si>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</si>
  <si>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</si>
  <si>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</si>
  <si>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</si>
  <si>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</si>
  <si>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</si>
  <si>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</si>
  <si>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</si>
  <si>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</si>
  <si>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</si>
  <si>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</si>
  <si>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</si>
  <si>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</si>
  <si>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</si>
  <si>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</si>
  <si>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</si>
  <si>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</si>
  <si>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</si>
  <si>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</si>
  <si>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</si>
  <si>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</si>
  <si>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</si>
  <si>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</si>
  <si>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</si>
  <si>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</si>
  <si>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</si>
  <si>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</si>
  <si>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</si>
  <si>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</si>
  <si>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</si>
  <si>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</si>
  <si>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</si>
  <si>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</si>
  <si>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</si>
  <si>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</si>
  <si>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</si>
  <si>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</si>
  <si>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</si>
  <si>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</si>
  <si>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</si>
  <si>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</si>
  <si>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</si>
  <si>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</si>
  <si>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</si>
  <si>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</si>
  <si>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</si>
  <si>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</si>
  <si>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</si>
  <si>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</si>
  <si>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</si>
  <si>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</si>
  <si>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</si>
  <si>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</si>
  <si>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</si>
  <si>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</si>
  <si>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</si>
  <si>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</si>
  <si>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</si>
  <si>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</si>
  <si>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</si>
  <si>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</si>
  <si>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</si>
  <si>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</si>
  <si>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</si>
  <si>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</si>
  <si>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</si>
  <si>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</si>
  <si>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</si>
  <si>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</si>
  <si>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</si>
  <si>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</si>
  <si>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</si>
  <si>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</si>
  <si>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</si>
  <si>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</si>
  <si>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</si>
  <si>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</si>
  <si>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</si>
  <si>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</si>
  <si>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</si>
  <si>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</si>
  <si>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</si>
  <si>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</si>
  <si>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</si>
  <si>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</si>
  <si>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</si>
  <si>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</si>
  <si>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</si>
  <si>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</si>
  <si>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</si>
  <si>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</si>
  <si>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</si>
  <si>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</si>
  <si>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</si>
  <si>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</si>
  <si>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</si>
  <si>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</si>
  <si>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</si>
  <si>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</si>
  <si>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</si>
  <si>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</si>
  <si>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</si>
  <si>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</si>
  <si>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</si>
  <si>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</si>
  <si>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</si>
  <si>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</si>
  <si>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</si>
  <si>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</si>
  <si>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</si>
  <si>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</si>
  <si>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</si>
  <si>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</si>
  <si>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</si>
  <si>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</si>
  <si>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</si>
  <si>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</si>
  <si>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</si>
  <si>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</si>
  <si>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</si>
  <si>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</si>
  <si>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</si>
  <si>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</si>
  <si>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</si>
  <si>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</si>
  <si>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</si>
  <si>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</si>
  <si>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</si>
  <si>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</si>
  <si>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</si>
  <si>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</si>
  <si>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</si>
  <si>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</si>
  <si>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</si>
  <si>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</si>
  <si>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</si>
  <si>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</si>
  <si>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</si>
  <si>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</si>
  <si>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</si>
  <si>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</si>
  <si>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</si>
  <si>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</si>
  <si>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</si>
  <si>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</si>
  <si>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</si>
  <si>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</si>
  <si>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</si>
  <si>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</si>
  <si>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</si>
  <si>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</si>
  <si>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</si>
  <si>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</si>
  <si>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</si>
  <si>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</si>
  <si>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</si>
  <si>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</si>
  <si>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</si>
  <si>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</si>
  <si>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</si>
  <si>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</si>
  <si>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</si>
  <si>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</si>
  <si>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</si>
  <si>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</si>
  <si>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</si>
  <si>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</si>
  <si>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</si>
  <si>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</si>
  <si>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</si>
  <si>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</si>
  <si>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</si>
  <si>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</si>
  <si>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</si>
  <si>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</si>
  <si>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</si>
  <si>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</si>
  <si>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</si>
  <si>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</si>
  <si>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</si>
  <si>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</si>
  <si>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</si>
  <si>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</si>
  <si>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</si>
  <si>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</si>
  <si>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</si>
  <si>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</si>
  <si>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</si>
  <si>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</si>
  <si>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</si>
  <si>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</si>
  <si>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</si>
  <si>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</si>
  <si>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</si>
  <si>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</si>
  <si>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</si>
  <si>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</si>
  <si>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</si>
  <si>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</si>
  <si>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</si>
  <si>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</si>
  <si>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</si>
  <si>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</si>
  <si>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</si>
  <si>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</si>
  <si>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</si>
  <si>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</si>
  <si>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</si>
  <si>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</si>
  <si>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</si>
  <si>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</si>
  <si>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</si>
  <si>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</si>
  <si>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</si>
  <si>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</si>
  <si>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</si>
  <si>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</si>
  <si>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</si>
  <si>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</si>
  <si>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</si>
  <si>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</si>
  <si>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</si>
  <si>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</si>
  <si>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</si>
  <si>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</si>
  <si>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</si>
  <si>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</si>
  <si>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</si>
  <si>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</si>
  <si>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</si>
  <si>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</si>
  <si>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</si>
  <si>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</si>
  <si>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</si>
  <si>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</si>
  <si>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</si>
  <si>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</si>
  <si>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</si>
  <si>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</si>
  <si>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</si>
  <si>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</si>
  <si>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</si>
  <si>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</si>
  <si>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</si>
  <si>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</si>
  <si>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</si>
  <si>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</si>
  <si>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</si>
  <si>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</si>
  <si>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</si>
  <si>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</si>
  <si>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</si>
  <si>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</si>
  <si>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</si>
  <si>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</si>
  <si>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</si>
  <si>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</si>
  <si>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</si>
  <si>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</si>
  <si>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</si>
  <si>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</si>
  <si>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</si>
  <si>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</si>
  <si>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</si>
  <si>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</si>
  <si>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</si>
  <si>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</si>
  <si>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</si>
  <si>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</si>
  <si>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</si>
  <si>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</si>
  <si>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</si>
  <si>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</si>
  <si>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</si>
  <si>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</si>
  <si>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</si>
  <si>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</si>
  <si>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</si>
  <si>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</si>
  <si>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</si>
  <si>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</si>
  <si>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</si>
  <si>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</si>
  <si>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</si>
  <si>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</si>
  <si>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</si>
  <si>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</si>
  <si>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</si>
  <si>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</si>
  <si>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</si>
  <si>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</si>
  <si>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</si>
  <si>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</si>
  <si>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</si>
  <si>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</si>
  <si>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</si>
  <si>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</si>
  <si>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</si>
  <si>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</si>
  <si>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</si>
  <si>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</si>
  <si>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</si>
  <si>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</si>
  <si>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</si>
  <si>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</si>
  <si>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</si>
  <si>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</si>
  <si>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</si>
  <si>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</si>
  <si>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</si>
  <si>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</si>
  <si>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</si>
  <si>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</si>
  <si>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</si>
  <si>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</si>
  <si>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</si>
  <si>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</si>
  <si>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</si>
  <si>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</si>
  <si>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</si>
  <si>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</si>
  <si>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</si>
  <si>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</si>
  <si>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</si>
  <si>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</si>
  <si>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</si>
  <si>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</si>
  <si>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</si>
  <si>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</si>
  <si>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</si>
  <si>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</si>
  <si>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</si>
  <si>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</si>
  <si>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</si>
  <si>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</si>
  <si>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</si>
  <si>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</si>
  <si>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</si>
  <si>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</si>
  <si>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</si>
  <si>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</si>
  <si>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</si>
  <si>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</si>
  <si>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</si>
  <si>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</si>
  <si>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</si>
  <si>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</si>
  <si>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</si>
  <si>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</si>
  <si>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</si>
  <si>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</si>
  <si>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</si>
  <si>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</si>
  <si>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</si>
  <si>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</si>
  <si>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</si>
  <si>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</si>
  <si>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</si>
  <si>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</si>
  <si>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</si>
  <si>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</si>
  <si>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</si>
  <si>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</si>
  <si>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</si>
  <si>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</si>
  <si>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</si>
  <si>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</si>
  <si>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</si>
  <si>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</si>
  <si>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</si>
  <si>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</si>
  <si>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</si>
  <si>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</si>
  <si>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</si>
  <si>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</si>
  <si>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</si>
  <si>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</si>
  <si>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</si>
  <si>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</si>
  <si>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</si>
  <si>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</si>
  <si>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</si>
  <si>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</si>
  <si>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</si>
  <si>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</si>
  <si>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</si>
  <si>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</si>
  <si>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</si>
  <si>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</si>
  <si>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</si>
  <si>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</si>
  <si>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</si>
  <si>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</si>
  <si>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</si>
  <si>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</si>
  <si>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</si>
  <si>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</si>
  <si>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</si>
  <si>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</si>
  <si>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</si>
  <si>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</si>
  <si>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</si>
  <si>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</si>
  <si>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</si>
  <si>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</si>
  <si>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</si>
  <si>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</si>
  <si>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</si>
  <si>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</si>
  <si>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</si>
  <si>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</si>
  <si>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</si>
  <si>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</si>
  <si>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</si>
  <si>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</si>
  <si>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</si>
  <si>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</si>
  <si>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</si>
  <si>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</si>
  <si>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</si>
  <si>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</si>
  <si>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</si>
  <si>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</si>
  <si>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</si>
  <si>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</si>
  <si>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</si>
  <si>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</si>
  <si>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</si>
  <si>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</si>
  <si>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</si>
  <si>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</si>
  <si>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</si>
  <si>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</si>
  <si>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</si>
  <si>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</si>
  <si>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</si>
  <si>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</si>
  <si>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</si>
  <si>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</si>
  <si>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</si>
  <si>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</si>
  <si>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</si>
  <si>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</si>
  <si>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</si>
  <si>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</si>
  <si>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</si>
  <si>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</si>
  <si>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</si>
  <si>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</si>
  <si>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</si>
  <si>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</si>
  <si>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</si>
  <si>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</si>
  <si>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</si>
  <si>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</si>
  <si>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</si>
  <si>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</si>
  <si>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</si>
  <si>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</si>
  <si>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</si>
  <si>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</si>
  <si>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</si>
  <si>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</si>
  <si>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</si>
  <si>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</si>
  <si>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</si>
  <si>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</si>
  <si>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</si>
  <si>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</si>
  <si>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</si>
  <si>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</si>
  <si>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</si>
  <si>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</si>
  <si>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</si>
  <si>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</si>
  <si>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</si>
  <si>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</si>
  <si>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</si>
  <si>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</si>
  <si>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</si>
  <si>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</si>
  <si>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</si>
  <si>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</si>
  <si>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</si>
  <si>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</si>
  <si>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</si>
  <si>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</si>
  <si>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</si>
  <si>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</si>
  <si>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</si>
  <si>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</si>
  <si>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</si>
  <si>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</si>
  <si>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</si>
  <si>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</si>
  <si>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</si>
  <si>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</si>
  <si>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</si>
  <si>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</si>
  <si>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</si>
  <si>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</si>
  <si>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</si>
  <si>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</si>
  <si>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</si>
  <si>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</si>
  <si>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</si>
  <si>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</si>
  <si>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</si>
  <si>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</si>
  <si>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</si>
  <si>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</si>
  <si>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</si>
  <si>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</si>
  <si>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</si>
  <si>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</si>
  <si>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</si>
  <si>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</si>
  <si>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</si>
  <si>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</si>
  <si>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</si>
  <si>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</si>
  <si>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</si>
  <si>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</si>
  <si>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</si>
  <si>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</si>
  <si>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</si>
  <si>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</si>
  <si>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</si>
  <si>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</si>
  <si>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</si>
  <si>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</si>
  <si>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</si>
  <si>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</si>
  <si>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</si>
  <si>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</si>
  <si>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</si>
  <si>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</si>
  <si>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</si>
  <si>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</si>
  <si>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</si>
  <si>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</si>
  <si>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</si>
  <si>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</si>
  <si>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</si>
  <si>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</si>
  <si>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</si>
  <si>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</si>
  <si>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</si>
  <si>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</si>
  <si>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</si>
  <si>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</si>
  <si>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</si>
  <si>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</si>
  <si>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</si>
  <si>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</si>
  <si>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</si>
  <si>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</si>
  <si>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</si>
  <si>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</si>
  <si>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</si>
  <si>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</si>
  <si>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</si>
  <si>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</si>
  <si>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</si>
  <si>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</si>
  <si>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</si>
  <si>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</si>
  <si>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</si>
  <si>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</si>
  <si>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</si>
  <si>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</si>
  <si>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</si>
  <si>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</si>
  <si>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</si>
  <si>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</si>
  <si>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</si>
  <si>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</si>
  <si>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</si>
  <si>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</si>
  <si>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</si>
  <si>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</si>
  <si>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</si>
  <si>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</si>
  <si>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</si>
  <si>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</si>
  <si>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</si>
  <si>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</si>
  <si>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</si>
  <si>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</si>
  <si>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</si>
  <si>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</si>
  <si>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</si>
  <si>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</si>
  <si>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</si>
  <si>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</si>
  <si>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</si>
  <si>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</si>
  <si>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</si>
  <si>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</si>
  <si>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</si>
  <si>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</si>
  <si>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</si>
  <si>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</si>
  <si>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</si>
  <si>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</si>
  <si>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</si>
  <si>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</si>
  <si>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</si>
  <si>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</si>
  <si>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</si>
  <si>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</si>
  <si>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</si>
  <si>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</si>
  <si>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</si>
  <si>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</si>
  <si>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</si>
  <si>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</si>
  <si>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</si>
  <si>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</si>
  <si>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</si>
  <si>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</si>
  <si>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</si>
  <si>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</si>
  <si>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</si>
  <si>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</si>
  <si>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</si>
  <si>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</si>
  <si>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</si>
  <si>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</si>
  <si>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</si>
  <si>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</si>
  <si>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</si>
  <si>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</si>
  <si>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</si>
  <si>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</si>
  <si>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</si>
  <si>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</si>
  <si>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</si>
  <si>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</si>
  <si>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</si>
  <si>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</si>
  <si>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</si>
  <si>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</si>
  <si>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</si>
  <si>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</si>
  <si>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</si>
  <si>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</si>
  <si>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</si>
  <si>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</si>
  <si>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</si>
  <si>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</si>
  <si>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</si>
  <si>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</si>
  <si>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</si>
  <si>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</si>
  <si>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</si>
  <si>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</si>
  <si>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</si>
  <si>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</si>
  <si>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</si>
  <si>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</si>
  <si>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</si>
  <si>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</si>
  <si>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</si>
  <si>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</si>
  <si>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</si>
  <si>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</si>
  <si>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</si>
  <si>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</si>
  <si>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</si>
  <si>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</si>
  <si>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</si>
  <si>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</si>
  <si>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</si>
  <si>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</si>
  <si>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</si>
  <si>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</si>
  <si>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</si>
  <si>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</si>
  <si>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</si>
  <si>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</si>
  <si>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</si>
  <si>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</si>
  <si>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</si>
  <si>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</si>
  <si>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</si>
  <si>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</si>
  <si>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</si>
  <si>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</si>
  <si>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</si>
  <si>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</si>
  <si>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</si>
  <si>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</si>
  <si>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</si>
  <si>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</si>
  <si>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</si>
  <si>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</si>
  <si>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</si>
  <si>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</si>
  <si>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</si>
  <si>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</si>
  <si>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</si>
  <si>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</si>
  <si>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</si>
  <si>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</si>
  <si>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</si>
  <si>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</si>
  <si>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</si>
  <si>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</si>
  <si>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</si>
  <si>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</si>
  <si>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</si>
  <si>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</si>
  <si>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</si>
  <si>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</si>
  <si>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</si>
  <si>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</si>
  <si>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</si>
  <si>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</si>
  <si>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</si>
  <si>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</si>
  <si>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</si>
  <si>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</si>
  <si>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</si>
  <si>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</si>
  <si>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</si>
  <si>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</si>
  <si>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</si>
  <si>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</si>
  <si>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</si>
  <si>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</si>
  <si>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</si>
  <si>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</si>
  <si>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</si>
  <si>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</si>
  <si>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</si>
  <si>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</si>
  <si>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</si>
  <si>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</si>
  <si>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</si>
  <si>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</si>
  <si>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</si>
  <si>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</si>
  <si>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</si>
  <si>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</si>
  <si>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</si>
  <si>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</si>
  <si>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</si>
  <si>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</si>
  <si>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</si>
  <si>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</si>
  <si>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</si>
  <si>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</si>
  <si>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</si>
  <si>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</si>
  <si>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</si>
  <si>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</si>
  <si>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</si>
  <si>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</si>
  <si>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</si>
  <si>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</si>
  <si>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</si>
  <si>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</si>
  <si>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</si>
  <si>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</si>
  <si>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</si>
  <si>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</si>
  <si>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</si>
  <si>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</si>
  <si>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</si>
  <si>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</si>
  <si>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</si>
  <si>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</si>
  <si>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</si>
  <si>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</si>
  <si>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</si>
  <si>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</si>
  <si>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</si>
  <si>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</si>
  <si>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</si>
  <si>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</si>
  <si>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</si>
  <si>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</si>
  <si>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</si>
  <si>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</si>
  <si>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</si>
  <si>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</si>
  <si>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</si>
  <si>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</si>
  <si>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</si>
  <si>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</si>
  <si>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</si>
  <si>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</si>
  <si>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</si>
  <si>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</si>
  <si>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</si>
  <si>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</si>
  <si>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</si>
  <si>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</si>
  <si>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</si>
  <si>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</si>
  <si>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</si>
  <si>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</si>
  <si>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</si>
  <si>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</si>
  <si>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</si>
  <si>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</si>
  <si>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</si>
  <si>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</si>
  <si>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</si>
  <si>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</si>
  <si>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</si>
  <si>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</si>
  <si>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</si>
  <si>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</si>
  <si>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</si>
  <si>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</si>
  <si>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</si>
  <si>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</si>
  <si>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</si>
  <si>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</si>
  <si>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</si>
  <si>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</si>
  <si>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</si>
  <si>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</si>
  <si>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</si>
  <si>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</si>
  <si>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</si>
  <si>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</si>
  <si>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</si>
  <si>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</si>
  <si>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</si>
  <si>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</si>
  <si>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</si>
  <si>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</si>
  <si>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</si>
  <si>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</si>
  <si>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</si>
  <si>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</si>
  <si>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</si>
  <si>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</si>
  <si>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</si>
  <si>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</si>
  <si>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</si>
  <si>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</si>
  <si>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</si>
  <si>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</si>
  <si>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</si>
  <si>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</si>
  <si>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</si>
  <si>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</si>
  <si>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</si>
  <si>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</si>
  <si>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</si>
  <si>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</si>
  <si>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</si>
  <si>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</si>
  <si>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</si>
  <si>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</si>
  <si>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</si>
  <si>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</si>
  <si>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</si>
  <si>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</si>
  <si>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</si>
  <si>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</si>
  <si>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</si>
  <si>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</si>
  <si>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</si>
  <si>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</si>
  <si>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</si>
  <si>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</si>
  <si>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</si>
  <si>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</si>
  <si>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</si>
  <si>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</si>
  <si>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</si>
  <si>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</si>
  <si>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</si>
  <si>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</si>
  <si>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</si>
  <si>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</si>
  <si>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</si>
  <si>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</si>
  <si>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</si>
  <si>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</si>
  <si>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</si>
  <si>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</si>
  <si>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</si>
  <si>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</si>
  <si>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</si>
  <si>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</si>
  <si>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</si>
  <si>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</si>
  <si>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</si>
  <si>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</si>
  <si>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</si>
  <si>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</si>
  <si>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</si>
  <si>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</si>
  <si>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</si>
  <si>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</si>
  <si>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</si>
  <si>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</si>
  <si>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</si>
  <si>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</si>
  <si>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</si>
  <si>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</si>
  <si>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</si>
  <si>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</si>
  <si>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</si>
  <si>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</si>
  <si>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</si>
  <si>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</si>
  <si>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</si>
  <si>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</si>
  <si>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</si>
  <si>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</si>
  <si>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</si>
  <si>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</si>
  <si>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</si>
  <si>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</si>
  <si>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</si>
  <si>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</si>
  <si>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</si>
  <si>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</si>
  <si>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</si>
  <si>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</si>
  <si>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</si>
  <si>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</si>
  <si>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</si>
  <si>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</si>
  <si>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</si>
  <si>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</si>
  <si>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</si>
  <si>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</si>
  <si>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</si>
  <si>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</si>
  <si>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</si>
  <si>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</si>
  <si>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</si>
  <si>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</si>
  <si>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</si>
  <si>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</si>
  <si>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</si>
  <si>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</si>
  <si>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</si>
  <si>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</si>
  <si>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</si>
  <si>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</si>
  <si>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</si>
  <si>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</si>
  <si>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</si>
  <si>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</si>
  <si>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</si>
  <si>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</si>
  <si>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</si>
  <si>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</si>
  <si>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</si>
  <si>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</si>
  <si>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</si>
  <si>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</si>
  <si>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</si>
  <si>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</si>
  <si>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</si>
  <si>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</si>
  <si>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</si>
  <si>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</si>
  <si>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</si>
  <si>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</si>
  <si>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</si>
  <si>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</si>
  <si>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</si>
  <si>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</si>
  <si>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</si>
  <si>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</si>
  <si>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</si>
  <si>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</si>
  <si>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</si>
  <si>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</si>
  <si>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</si>
  <si>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</si>
  <si>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</si>
  <si>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</si>
  <si>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</si>
  <si>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</si>
  <si>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</si>
  <si>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</si>
  <si>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</si>
  <si>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</si>
  <si>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</si>
  <si>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</si>
  <si>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</si>
  <si>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</si>
  <si>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</si>
  <si>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</si>
  <si>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</si>
  <si>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</si>
  <si>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</si>
  <si>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</si>
  <si>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</si>
  <si>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</si>
  <si>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</si>
  <si>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</si>
  <si>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</si>
  <si>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</si>
  <si>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</si>
  <si>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</si>
  <si>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</si>
  <si>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</si>
  <si>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</si>
  <si>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</si>
  <si>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</si>
  <si>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</si>
  <si>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</si>
  <si>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</si>
  <si>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</si>
  <si>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</si>
  <si>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</si>
  <si>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</si>
  <si>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</si>
  <si>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</si>
  <si>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</si>
  <si>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</si>
  <si>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</si>
  <si>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</si>
  <si>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</si>
  <si>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</si>
  <si>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</si>
  <si>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</si>
  <si>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</si>
  <si>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</si>
  <si>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</si>
  <si>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</si>
  <si>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</si>
  <si>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</si>
  <si>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</si>
  <si>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</si>
  <si>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</si>
  <si>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</si>
  <si>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</si>
  <si>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</si>
  <si>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</si>
  <si>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</si>
  <si>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</si>
  <si>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</si>
  <si>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</si>
  <si>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</si>
  <si>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</si>
  <si>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</si>
  <si>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</si>
  <si>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</si>
  <si>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</si>
  <si>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</si>
  <si>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</si>
  <si>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</si>
  <si>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</si>
  <si>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</si>
  <si>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</si>
  <si>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</si>
  <si>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</si>
  <si>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</si>
  <si>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</si>
  <si>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</si>
  <si>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</si>
  <si>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</si>
  <si>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</si>
  <si>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</si>
  <si>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</si>
  <si>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</si>
  <si>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</si>
  <si>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</si>
  <si>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</si>
  <si>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</si>
  <si>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</si>
  <si>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</si>
  <si>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</si>
  <si>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</si>
  <si>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</si>
  <si>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</si>
  <si>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</si>
  <si>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</si>
  <si>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</si>
  <si>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</si>
  <si>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</si>
  <si>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</si>
  <si>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</si>
  <si>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</si>
  <si>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</si>
  <si>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</si>
  <si>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</si>
  <si>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</si>
  <si>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</si>
  <si>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</si>
  <si>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</si>
  <si>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</si>
  <si>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</si>
  <si>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</si>
  <si>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</si>
  <si>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</si>
  <si>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</si>
  <si>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</si>
  <si>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</si>
  <si>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</si>
  <si>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</si>
  <si>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</si>
  <si>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</si>
  <si>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</si>
  <si>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</si>
  <si>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</si>
  <si>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</si>
  <si>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</si>
  <si>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</si>
  <si>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</si>
  <si>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</si>
  <si>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</si>
  <si>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</si>
  <si>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</si>
  <si>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</si>
  <si>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</si>
  <si>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</si>
  <si>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</si>
  <si>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</si>
  <si>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</si>
  <si>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</si>
  <si>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</si>
  <si>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</si>
  <si>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</si>
  <si>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</si>
  <si>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</si>
  <si>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</si>
  <si>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</si>
  <si>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</si>
  <si>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</si>
  <si>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</si>
  <si>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</si>
  <si>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</si>
  <si>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</si>
  <si>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</si>
  <si>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</si>
  <si>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</si>
  <si>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</si>
  <si>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</si>
  <si>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</si>
  <si>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</si>
  <si>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</si>
  <si>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</si>
  <si>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</si>
  <si>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</si>
  <si>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</si>
  <si>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</si>
  <si>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</si>
  <si>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</si>
  <si>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</si>
  <si>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</si>
  <si>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</si>
  <si>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</si>
  <si>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</si>
  <si>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</si>
  <si>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</si>
  <si>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</si>
  <si>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</si>
  <si>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</si>
  <si>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</si>
  <si>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</si>
  <si>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</si>
  <si>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</si>
  <si>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</si>
  <si>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</si>
  <si>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</si>
  <si>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</si>
  <si>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</si>
  <si>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</si>
  <si>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</si>
  <si>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</si>
  <si>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</si>
  <si>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</si>
  <si>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</si>
  <si>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</si>
  <si>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</si>
  <si>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</si>
  <si>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</si>
  <si>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</si>
  <si>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</si>
  <si>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</si>
  <si>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</si>
  <si>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</si>
  <si>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</si>
  <si>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</si>
  <si>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</si>
  <si>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</si>
  <si>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</si>
  <si>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</si>
  <si>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</si>
  <si>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</si>
  <si>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</si>
  <si>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</si>
  <si>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</si>
  <si>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</si>
  <si>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</si>
  <si>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</si>
  <si>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</si>
  <si>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</si>
  <si>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</si>
  <si>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</si>
  <si>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</si>
  <si>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</si>
  <si>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</si>
  <si>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</si>
  <si>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</si>
  <si>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</si>
  <si>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</si>
  <si>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</si>
  <si>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</si>
  <si>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</si>
  <si>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</si>
  <si>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</si>
  <si>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</si>
  <si>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</si>
  <si>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</si>
  <si>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</si>
  <si>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</si>
  <si>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</si>
  <si>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</si>
  <si>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</si>
  <si>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</si>
  <si>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</si>
  <si>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</si>
  <si>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</si>
  <si>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</si>
  <si>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</si>
  <si>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</si>
  <si>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</si>
  <si>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</si>
  <si>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</si>
  <si>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</si>
  <si>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</si>
  <si>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</si>
  <si>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</si>
  <si>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</si>
  <si>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</si>
  <si>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</si>
  <si>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</si>
  <si>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</si>
  <si>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</si>
  <si>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</si>
  <si>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</si>
  <si>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</si>
  <si>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</si>
  <si>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</si>
  <si>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</si>
  <si>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</si>
  <si>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</si>
  <si>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</si>
  <si>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</si>
  <si>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</si>
  <si>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</si>
  <si>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</si>
  <si>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</si>
  <si>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</si>
  <si>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</si>
  <si>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</si>
  <si>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</si>
  <si>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</si>
  <si>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</si>
  <si>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</si>
  <si>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</si>
  <si>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</si>
  <si>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</si>
  <si>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</si>
  <si>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</si>
  <si>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</si>
  <si>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</si>
  <si>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</si>
  <si>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</si>
  <si>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</si>
  <si>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</si>
  <si>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</si>
  <si>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</si>
  <si>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</si>
  <si>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</si>
  <si>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</si>
  <si>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</si>
  <si>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</si>
  <si>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</si>
  <si>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</si>
  <si>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</si>
  <si>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</si>
  <si>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</si>
  <si>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</si>
  <si>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</si>
  <si>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</si>
  <si>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</si>
  <si>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</si>
  <si>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</si>
  <si>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</si>
  <si>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</si>
  <si>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</si>
  <si>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</si>
  <si>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</si>
  <si>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</si>
  <si>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</si>
  <si>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</si>
  <si>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</si>
  <si>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</si>
  <si>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</si>
  <si>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</si>
  <si>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</si>
  <si>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</si>
  <si>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</si>
  <si>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</si>
  <si>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</si>
  <si>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</si>
  <si>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</si>
  <si>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</si>
  <si>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</si>
  <si>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</si>
  <si>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</si>
  <si>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</si>
  <si>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</si>
  <si>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</si>
  <si>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</si>
  <si>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</si>
  <si>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</si>
  <si>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</si>
  <si>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</si>
  <si>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</si>
  <si>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</si>
  <si>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</si>
  <si>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</si>
  <si>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</si>
  <si>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</si>
  <si>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</si>
  <si>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</si>
  <si>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</si>
  <si>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</si>
  <si>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</si>
  <si>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</si>
  <si>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</si>
  <si>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</si>
  <si>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</si>
  <si>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</si>
  <si>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</si>
  <si>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</si>
  <si>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</si>
  <si>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</si>
  <si>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</si>
  <si>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</si>
  <si>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</si>
  <si>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</si>
  <si>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</si>
  <si>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</si>
  <si>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</si>
  <si>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</si>
  <si>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</si>
  <si>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</si>
  <si>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</si>
  <si>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</si>
  <si>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</si>
  <si>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</si>
  <si>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</si>
  <si>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</si>
  <si>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</si>
  <si>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</si>
  <si>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</si>
  <si>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</si>
  <si>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</si>
  <si>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</si>
  <si>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</si>
  <si>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</si>
  <si>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</si>
  <si>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</si>
  <si>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</si>
  <si>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</si>
  <si>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</si>
  <si>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</si>
  <si>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</si>
  <si>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</si>
  <si>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</si>
  <si>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</si>
  <si>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</si>
  <si>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</si>
  <si>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</si>
  <si>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</si>
  <si>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</si>
  <si>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</si>
  <si>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</si>
  <si>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</si>
  <si>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</si>
  <si>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</si>
  <si>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</si>
  <si>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</si>
  <si>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</si>
  <si>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</si>
  <si>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</si>
  <si>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</si>
  <si>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</si>
  <si>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</si>
  <si>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</si>
  <si>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</si>
  <si>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</si>
  <si>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</si>
  <si>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</si>
  <si>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</si>
  <si>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</si>
  <si>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</si>
  <si>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</si>
  <si>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</si>
  <si>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</si>
  <si>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</si>
  <si>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</si>
  <si>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</si>
  <si>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</si>
  <si>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</si>
  <si>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</si>
  <si>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</si>
  <si>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</si>
  <si>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</si>
  <si>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</si>
  <si>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</si>
  <si>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</si>
  <si>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</si>
  <si>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</si>
  <si>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</si>
  <si>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</si>
  <si>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</si>
  <si>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</si>
  <si>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</si>
  <si>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</si>
  <si>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</si>
  <si>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</si>
  <si>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</si>
  <si>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</si>
  <si>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</si>
  <si>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</si>
  <si>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</si>
  <si>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</si>
  <si>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</si>
  <si>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</si>
  <si>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</si>
  <si>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</si>
  <si>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</si>
  <si>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</si>
  <si>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</si>
  <si>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</si>
  <si>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</si>
  <si>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</si>
  <si>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</si>
  <si>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</si>
  <si>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</si>
  <si>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</si>
  <si>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</si>
  <si>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</si>
  <si>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</si>
  <si>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</si>
  <si>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</si>
  <si>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</si>
  <si>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</si>
  <si>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</si>
  <si>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</si>
  <si>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</si>
  <si>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</si>
  <si>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</si>
  <si>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</si>
  <si>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</si>
  <si>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</si>
  <si>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</si>
  <si>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</si>
  <si>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</si>
  <si>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</si>
  <si>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</si>
  <si>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</si>
  <si>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</si>
  <si>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</si>
  <si>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</si>
  <si>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</si>
  <si>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</si>
  <si>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</si>
  <si>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</si>
  <si>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</si>
  <si>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</si>
  <si>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</si>
  <si>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</si>
  <si>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</si>
  <si>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</si>
  <si>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</si>
  <si>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</si>
  <si>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</si>
  <si>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</si>
  <si>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</si>
  <si>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</si>
  <si>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</si>
  <si>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</si>
  <si>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</si>
  <si>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</si>
  <si>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</si>
  <si>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</si>
  <si>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</si>
  <si>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</si>
  <si>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</si>
  <si>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</si>
  <si>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</si>
  <si>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</si>
  <si>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</si>
  <si>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</si>
  <si>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</si>
  <si>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</si>
  <si>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</si>
  <si>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</si>
  <si>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</si>
  <si>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</si>
  <si>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</si>
  <si>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</si>
  <si>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</si>
  <si>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</si>
  <si>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</si>
  <si>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</si>
  <si>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</si>
  <si>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</si>
  <si>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</si>
  <si>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</si>
  <si>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</si>
  <si>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</si>
  <si>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</si>
  <si>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</si>
  <si>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</si>
  <si>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</si>
  <si>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</si>
  <si>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</si>
  <si>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</si>
  <si>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</si>
  <si>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</si>
  <si>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</si>
  <si>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</si>
  <si>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</si>
  <si>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</si>
  <si>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</si>
  <si>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</si>
  <si>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</si>
  <si>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</si>
  <si>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</si>
  <si>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</si>
  <si>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</si>
  <si>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</si>
  <si>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</si>
  <si>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</si>
  <si>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</si>
  <si>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</si>
  <si>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</si>
  <si>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</si>
  <si>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</si>
  <si>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</si>
  <si>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</si>
  <si>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</si>
  <si>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</si>
  <si>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</si>
  <si>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</si>
  <si>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</si>
  <si>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</si>
  <si>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</si>
  <si>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</si>
  <si>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</si>
  <si>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</si>
  <si>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</si>
  <si>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</si>
  <si>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</si>
  <si>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</si>
  <si>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</si>
  <si>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</si>
  <si>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</si>
  <si>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</si>
  <si>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</si>
  <si>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</si>
  <si>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</si>
  <si>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</si>
  <si>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</si>
  <si>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</si>
  <si>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</si>
  <si>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</si>
  <si>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</si>
  <si>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</si>
  <si>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</si>
  <si>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</si>
  <si>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</si>
  <si>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</si>
  <si>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</si>
  <si>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</si>
  <si>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</si>
  <si>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</si>
  <si>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</si>
  <si>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</si>
  <si>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</si>
  <si>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</si>
  <si>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</si>
  <si>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</si>
  <si>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</si>
  <si>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</si>
  <si>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</si>
  <si>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</si>
  <si>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</si>
  <si>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</si>
  <si>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</si>
  <si>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</si>
  <si>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</si>
  <si>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</si>
  <si>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</si>
  <si>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</si>
  <si>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</si>
  <si>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</si>
  <si>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</si>
  <si>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</si>
  <si>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</si>
  <si>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</si>
  <si>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</si>
  <si>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</si>
  <si>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</si>
  <si>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</si>
  <si>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</si>
  <si>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</si>
  <si>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</si>
  <si>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</si>
  <si>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</si>
  <si>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</si>
  <si>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</si>
  <si>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</si>
  <si>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</si>
  <si>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</si>
  <si>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</si>
  <si>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</si>
  <si>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</si>
  <si>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</si>
  <si>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</si>
  <si>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</si>
  <si>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</si>
  <si>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</si>
  <si>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</si>
  <si>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</si>
  <si>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</si>
  <si>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</si>
  <si>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</si>
  <si>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</si>
  <si>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</si>
  <si>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</si>
  <si>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</si>
  <si>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</si>
  <si>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</si>
  <si>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</si>
  <si>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</si>
  <si>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</si>
  <si>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</si>
  <si>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</si>
  <si>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</si>
  <si>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</si>
  <si>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</si>
  <si>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</si>
  <si>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</si>
  <si>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</si>
  <si>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</si>
  <si>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</si>
  <si>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</si>
  <si>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</si>
  <si>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</si>
  <si>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</si>
  <si>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</si>
  <si>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</si>
  <si>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</si>
  <si>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</si>
  <si>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</si>
  <si>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</si>
  <si>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</si>
  <si>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</si>
  <si>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</si>
  <si>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</si>
  <si>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</si>
  <si>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</si>
  <si>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</si>
  <si>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</si>
  <si>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</si>
  <si>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</si>
  <si>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</si>
  <si>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</si>
  <si>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</si>
  <si>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</si>
  <si>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</si>
  <si>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</si>
  <si>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</si>
  <si>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</si>
  <si>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</si>
  <si>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</si>
  <si>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</si>
  <si>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</si>
  <si>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</si>
  <si>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</si>
  <si>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</si>
  <si>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</si>
  <si>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</si>
  <si>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</si>
  <si>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</si>
  <si>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</si>
  <si>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</si>
  <si>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</si>
  <si>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</si>
  <si>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</si>
  <si>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</si>
  <si>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</si>
  <si>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</si>
  <si>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</si>
  <si>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</si>
  <si>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</si>
  <si>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</si>
  <si>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</si>
  <si>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</si>
  <si>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</si>
  <si>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</si>
  <si>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</si>
  <si>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</si>
  <si>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</si>
  <si>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</si>
  <si>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</si>
  <si>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</si>
  <si>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</si>
  <si>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</si>
  <si>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</si>
  <si>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</si>
  <si>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</si>
  <si>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</si>
  <si>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</si>
  <si>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</si>
  <si>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</si>
  <si>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</si>
  <si>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</si>
  <si>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</si>
  <si>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</si>
  <si>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</si>
  <si>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</si>
  <si>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</si>
  <si>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</si>
  <si>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</si>
  <si>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</si>
  <si>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</si>
  <si>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</si>
  <si>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</si>
  <si>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</si>
  <si>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</si>
  <si>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</si>
  <si>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</si>
  <si>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</si>
  <si>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</si>
  <si>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</si>
  <si>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</si>
  <si>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</si>
  <si>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</si>
  <si>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</si>
  <si>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</si>
  <si>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</si>
  <si>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</si>
  <si>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</si>
  <si>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</si>
  <si>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</si>
  <si>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</si>
  <si>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</si>
  <si>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</si>
  <si>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</si>
  <si>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</si>
  <si>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</si>
  <si>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</si>
  <si>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</si>
  <si>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</si>
  <si>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</si>
  <si>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</si>
  <si>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</si>
  <si>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</si>
  <si>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</si>
  <si>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</si>
  <si>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</si>
  <si>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</si>
  <si>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</si>
  <si>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</si>
  <si>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</si>
  <si>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</si>
  <si>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</si>
  <si>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</si>
  <si>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</si>
  <si>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</si>
  <si>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</si>
  <si>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</si>
  <si>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</si>
  <si>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</si>
  <si>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</si>
  <si>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</si>
  <si>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</si>
  <si>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</si>
  <si>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</si>
  <si>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</si>
  <si>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</si>
  <si>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</si>
  <si>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</si>
  <si>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</si>
  <si>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</si>
  <si>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</si>
  <si>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</si>
  <si>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</si>
  <si>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</si>
  <si>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</si>
  <si>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</si>
  <si>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</si>
  <si>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</si>
  <si>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</si>
  <si>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</si>
  <si>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</si>
  <si>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</si>
  <si>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</si>
  <si>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</si>
  <si>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</si>
  <si>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</si>
  <si>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</si>
  <si>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</si>
  <si>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</si>
  <si>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</si>
  <si>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</si>
  <si>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</si>
  <si>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</si>
  <si>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</si>
  <si>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</si>
  <si>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</si>
  <si>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</si>
  <si>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</si>
  <si>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</si>
  <si>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</si>
  <si>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</si>
  <si>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</si>
  <si>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</si>
  <si>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</si>
  <si>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</si>
  <si>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</si>
  <si>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</si>
  <si>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</si>
  <si>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</si>
  <si>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</si>
  <si>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</si>
  <si>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</si>
  <si>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</si>
  <si>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</si>
  <si>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</si>
  <si>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</si>
  <si>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</si>
  <si>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</si>
  <si>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</si>
  <si>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</si>
  <si>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</si>
  <si>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</si>
  <si>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</si>
  <si>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</si>
  <si>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</si>
  <si>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</si>
  <si>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</si>
  <si>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</si>
  <si>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</si>
  <si>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</si>
  <si>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</si>
  <si>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</si>
  <si>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</si>
  <si>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</si>
  <si>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</si>
  <si>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</si>
  <si>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</si>
  <si>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</si>
  <si>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</si>
  <si>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</si>
  <si>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</si>
  <si>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</si>
  <si>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</si>
  <si>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</si>
  <si>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</si>
  <si>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</si>
  <si>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</si>
  <si>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</si>
  <si>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</si>
  <si>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</si>
  <si>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</si>
  <si>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</si>
  <si>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</si>
  <si>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</si>
  <si>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</si>
  <si>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</si>
  <si>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</si>
  <si>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</si>
  <si>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</si>
  <si>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</si>
  <si>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</si>
  <si>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</si>
  <si>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</si>
  <si>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</si>
  <si>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</si>
  <si>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</si>
  <si>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</si>
  <si>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</si>
  <si>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</si>
  <si>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</si>
  <si>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</si>
  <si>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</si>
  <si>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</si>
  <si>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</si>
  <si>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</si>
  <si>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</si>
  <si>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</si>
  <si>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</si>
  <si>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</si>
  <si>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</si>
  <si>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</si>
  <si>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</si>
  <si>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</si>
  <si>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</si>
  <si>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</si>
  <si>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</si>
  <si>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</si>
  <si>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</si>
  <si>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</si>
  <si>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</si>
  <si>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</si>
  <si>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</si>
  <si>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</si>
  <si>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</si>
  <si>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</si>
  <si>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</si>
  <si>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</si>
  <si>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</si>
  <si>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</si>
  <si>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</si>
  <si>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</si>
  <si>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</si>
  <si>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</si>
  <si>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</si>
  <si>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</si>
  <si>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</si>
  <si>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</si>
  <si>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</si>
  <si>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</si>
  <si>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</si>
  <si>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</si>
  <si>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</si>
  <si>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</si>
  <si>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</si>
  <si>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</si>
  <si>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</si>
  <si>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</si>
  <si>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</si>
  <si>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</si>
  <si>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</si>
  <si>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</si>
  <si>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</si>
  <si>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</si>
  <si>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</si>
  <si>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</si>
  <si>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</si>
  <si>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</si>
  <si>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</si>
  <si>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</si>
  <si>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</si>
  <si>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</si>
  <si>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</si>
  <si>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</si>
  <si>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</si>
  <si>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</si>
  <si>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</si>
  <si>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</si>
  <si>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</si>
  <si>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</si>
  <si>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</si>
  <si>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</si>
  <si>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</si>
  <si>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</si>
  <si>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</si>
  <si>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</si>
  <si>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</si>
  <si>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</si>
  <si>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</si>
  <si>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</si>
  <si>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</si>
  <si>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</si>
  <si>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</si>
  <si>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</si>
  <si>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</si>
  <si>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</si>
  <si>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</si>
  <si>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</si>
  <si>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</si>
  <si>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</si>
  <si>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</si>
  <si>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</si>
  <si>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</si>
  <si>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</si>
  <si>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</si>
  <si>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</si>
  <si>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</si>
  <si>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</si>
  <si>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</si>
  <si>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</si>
  <si>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</si>
  <si>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</si>
  <si>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</si>
  <si>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</si>
  <si>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</si>
  <si>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</si>
  <si>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</si>
  <si>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</si>
  <si>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</si>
  <si>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</si>
  <si>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</si>
  <si>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</si>
  <si>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</si>
  <si>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</si>
  <si>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</si>
  <si>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</si>
  <si>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</si>
  <si>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</si>
  <si>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</si>
  <si>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</si>
  <si>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</si>
  <si>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</si>
  <si>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</si>
  <si>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</si>
  <si>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</si>
  <si>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</si>
  <si>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</si>
  <si>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</si>
  <si>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</si>
  <si>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</si>
  <si>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</si>
  <si>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</si>
  <si>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</si>
  <si>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</si>
  <si>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</si>
  <si>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</si>
  <si>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</si>
  <si>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</si>
  <si>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</si>
  <si>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</si>
  <si>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</si>
  <si>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</si>
  <si>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</si>
  <si>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</si>
  <si>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</si>
  <si>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</si>
  <si>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</si>
  <si>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</si>
  <si>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</si>
  <si>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</si>
  <si>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</si>
  <si>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</si>
  <si>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</si>
  <si>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</si>
  <si>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</si>
  <si>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</si>
  <si>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</si>
  <si>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</si>
  <si>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</si>
  <si>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</si>
  <si>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</si>
  <si>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</si>
  <si>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</si>
  <si>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</si>
  <si>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</si>
  <si>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</si>
  <si>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</si>
  <si>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</si>
  <si>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</si>
  <si>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</si>
  <si>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</si>
  <si>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</si>
  <si>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</si>
  <si>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</si>
  <si>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</si>
  <si>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</si>
  <si>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</si>
  <si>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</si>
  <si>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</si>
  <si>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</si>
  <si>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</si>
  <si>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</si>
  <si>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</si>
  <si>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</si>
  <si>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</si>
  <si>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</si>
  <si>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</si>
  <si>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</si>
  <si>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</si>
  <si>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</si>
  <si>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</si>
  <si>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</si>
  <si>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</si>
  <si>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</si>
  <si>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</si>
  <si>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</si>
  <si>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</si>
  <si>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</si>
  <si>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</si>
  <si>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</si>
  <si>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</si>
  <si>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</si>
  <si>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</si>
  <si>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</si>
  <si>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</si>
  <si>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</si>
  <si>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</si>
  <si>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</si>
  <si>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</si>
  <si>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</si>
  <si>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</si>
  <si>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</si>
  <si>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</si>
  <si>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</si>
  <si>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</si>
  <si>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</si>
  <si>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</si>
  <si>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</si>
  <si>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</si>
  <si>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</si>
  <si>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</si>
  <si>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</si>
  <si>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</si>
  <si>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</si>
  <si>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</si>
  <si>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</si>
  <si>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</si>
  <si>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</si>
  <si>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</si>
  <si>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</si>
  <si>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</si>
  <si>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</si>
  <si>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</si>
  <si>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</si>
  <si>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</si>
  <si>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</si>
  <si>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</si>
  <si>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</si>
  <si>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</si>
  <si>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</si>
  <si>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</si>
  <si>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</si>
  <si>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</si>
  <si>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</si>
  <si>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</si>
  <si>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</si>
  <si>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</si>
  <si>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</si>
  <si>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</si>
  <si>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</si>
  <si>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</si>
  <si>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</si>
  <si>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</si>
  <si>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</si>
  <si>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</si>
  <si>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</si>
  <si>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</si>
  <si>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</si>
  <si>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</si>
  <si>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</si>
  <si>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</si>
  <si>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</si>
  <si>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</si>
  <si>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</si>
  <si>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</si>
  <si>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</si>
  <si>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</si>
  <si>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</si>
  <si>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</si>
  <si>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</si>
  <si>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</si>
  <si>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</si>
  <si>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</si>
  <si>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</si>
  <si>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</si>
  <si>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</si>
  <si>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</si>
  <si>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</si>
  <si>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</si>
  <si>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</si>
  <si>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</si>
  <si>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</si>
  <si>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</si>
  <si>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</si>
  <si>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</si>
  <si>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</si>
  <si>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</si>
  <si>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</si>
  <si>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</si>
  <si>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</si>
  <si>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</si>
  <si>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</si>
  <si>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</si>
  <si>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</si>
  <si>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</si>
  <si>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</si>
  <si>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</si>
  <si>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</si>
  <si>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</si>
  <si>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</si>
  <si>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</si>
  <si>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</si>
  <si>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</si>
  <si>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</si>
  <si>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</si>
  <si>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</si>
  <si>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</si>
  <si>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</si>
  <si>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</si>
  <si>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</si>
  <si>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</si>
  <si>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</si>
  <si>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</si>
  <si>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</si>
  <si>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</si>
  <si>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</si>
  <si>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</si>
  <si>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</si>
  <si>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</si>
  <si>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</si>
  <si>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</si>
  <si>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</si>
  <si>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</si>
  <si>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</si>
  <si>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</si>
  <si>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</si>
  <si>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</si>
  <si>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</si>
  <si>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</si>
  <si>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</si>
  <si>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</si>
  <si>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</si>
  <si>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</si>
  <si>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</si>
  <si>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</si>
  <si>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</si>
  <si>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</si>
  <si>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</si>
  <si>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</si>
  <si>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</si>
  <si>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</si>
  <si>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</si>
  <si>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</si>
  <si>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</si>
  <si>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</si>
  <si>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</si>
  <si>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</si>
  <si>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</si>
  <si>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</si>
  <si>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</si>
  <si>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</si>
  <si>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</si>
  <si>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</si>
  <si>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</si>
  <si>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</si>
  <si>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</si>
  <si>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</si>
  <si>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</si>
  <si>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</si>
  <si>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</si>
  <si>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</si>
  <si>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</si>
  <si>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</si>
  <si>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</si>
  <si>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</si>
  <si>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</si>
  <si>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</si>
  <si>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</si>
  <si>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</si>
  <si>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</si>
  <si>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</si>
  <si>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</si>
  <si>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</si>
  <si>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</si>
  <si>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</si>
  <si>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</si>
  <si>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</si>
  <si>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</si>
  <si>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</si>
  <si>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</si>
  <si>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</si>
  <si>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</si>
  <si>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</si>
  <si>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</si>
  <si>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</si>
  <si>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</si>
  <si>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</si>
  <si>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</si>
  <si>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</si>
  <si>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</si>
  <si>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</si>
  <si>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</si>
  <si>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</si>
  <si>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</si>
  <si>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</si>
  <si>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</si>
  <si>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</si>
  <si>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</si>
  <si>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</si>
  <si>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</si>
  <si>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</si>
  <si>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</si>
  <si>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</si>
  <si>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</si>
  <si>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</si>
  <si>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</si>
  <si>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</si>
  <si>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</si>
  <si>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</si>
  <si>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</si>
  <si>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</si>
  <si>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</si>
  <si>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</si>
  <si>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</si>
  <si>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</si>
  <si>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</si>
  <si>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</si>
  <si>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</si>
  <si>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</si>
  <si>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</si>
  <si>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</si>
  <si>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</si>
  <si>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</si>
  <si>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</si>
  <si>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</si>
  <si>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</si>
  <si>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</si>
  <si>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</si>
  <si>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</si>
  <si>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</si>
  <si>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</si>
  <si>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</si>
  <si>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</si>
  <si>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</si>
  <si>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</si>
  <si>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</si>
  <si>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</si>
  <si>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</si>
  <si>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</si>
  <si>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</si>
  <si>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</si>
  <si>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</si>
  <si>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</si>
  <si>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</si>
  <si>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</si>
  <si>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</si>
  <si>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</si>
  <si>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</si>
  <si>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</si>
  <si>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</si>
  <si>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</si>
  <si>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</si>
  <si>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</si>
  <si>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</si>
  <si>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</si>
  <si>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</si>
  <si>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</si>
  <si>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</si>
  <si>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</si>
  <si>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</si>
  <si>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</si>
  <si>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</si>
  <si>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</si>
  <si>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</si>
  <si>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</si>
  <si>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</si>
  <si>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</si>
  <si>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</si>
  <si>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</si>
  <si>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</si>
  <si>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</si>
  <si>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</si>
  <si>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</si>
  <si>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</si>
  <si>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</si>
  <si>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</si>
  <si>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</si>
  <si>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</si>
  <si>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</si>
  <si>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</si>
  <si>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</si>
  <si>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</si>
  <si>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</si>
  <si>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</si>
  <si>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</si>
  <si>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</si>
  <si>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</si>
  <si>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</si>
  <si>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</si>
  <si>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</si>
  <si>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</si>
  <si>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</si>
  <si>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</si>
  <si>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</si>
  <si>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</si>
  <si>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</si>
  <si>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</si>
  <si>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</si>
  <si>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</si>
  <si>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</si>
  <si>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</si>
  <si>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</si>
  <si>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</si>
  <si>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</si>
  <si>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</si>
  <si>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</si>
  <si>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</si>
  <si>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</si>
  <si>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</si>
  <si>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</si>
  <si>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</si>
  <si>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</si>
  <si>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</si>
  <si>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</si>
  <si>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</si>
  <si>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</si>
  <si>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</si>
  <si>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</si>
  <si>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</si>
  <si>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</si>
  <si>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</si>
  <si>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</si>
  <si>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</si>
  <si>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</si>
  <si>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</si>
  <si>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</si>
  <si>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</si>
  <si>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</si>
  <si>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</si>
  <si>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</si>
  <si>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</si>
  <si>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</si>
  <si>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</si>
  <si>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</si>
  <si>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</si>
  <si>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</si>
  <si>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</si>
  <si>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</si>
  <si>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</si>
  <si>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</si>
  <si>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</si>
  <si>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</si>
  <si>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</si>
  <si>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</si>
  <si>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</si>
  <si>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</si>
  <si>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</si>
  <si>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</si>
  <si>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</si>
  <si>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</si>
  <si>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</si>
  <si>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</si>
  <si>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</si>
  <si>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</si>
  <si>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</si>
  <si>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</si>
  <si>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</si>
  <si>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</si>
  <si>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</si>
  <si>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</si>
  <si>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</si>
  <si>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</si>
  <si>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</si>
  <si>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</si>
  <si>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</si>
  <si>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</si>
  <si>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</si>
  <si>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</si>
  <si>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</si>
  <si>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</si>
  <si>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</si>
  <si>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</si>
  <si>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</si>
  <si>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</si>
  <si>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</si>
  <si>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</si>
  <si>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</si>
  <si>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</si>
  <si>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</si>
  <si>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</si>
  <si>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</si>
  <si>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</si>
  <si>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</si>
  <si>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</si>
  <si>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</si>
  <si>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</si>
  <si>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</si>
  <si>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</si>
  <si>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</si>
  <si>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</si>
  <si>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</si>
  <si>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</si>
  <si>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</si>
  <si>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</si>
  <si>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</si>
  <si>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</si>
  <si>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</si>
  <si>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</si>
  <si>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</si>
  <si>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</si>
  <si>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</si>
  <si>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</si>
  <si>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</si>
  <si>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</si>
  <si>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</si>
  <si>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</si>
  <si>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</si>
  <si>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</si>
  <si>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</si>
  <si>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</si>
  <si>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</si>
  <si>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</si>
  <si>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</si>
  <si>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</si>
  <si>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</si>
  <si>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</si>
  <si>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</si>
  <si>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</si>
  <si>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</si>
  <si>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</si>
  <si>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</si>
  <si>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</si>
  <si>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</si>
  <si>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</si>
  <si>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</si>
  <si>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</si>
  <si>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</si>
  <si>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</si>
  <si>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</si>
  <si>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</si>
  <si>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</si>
  <si>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</si>
  <si>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</si>
  <si>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</si>
  <si>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</si>
  <si>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</si>
  <si>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</si>
  <si>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</si>
  <si>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</si>
  <si>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</si>
  <si>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</si>
  <si>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</si>
  <si>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</si>
  <si>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</si>
  <si>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</si>
  <si>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</si>
  <si>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</si>
  <si>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</si>
  <si>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</si>
  <si>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</si>
  <si>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</si>
  <si>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</si>
  <si>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</si>
  <si>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</si>
  <si>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</si>
  <si>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</si>
  <si>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</si>
  <si>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</si>
  <si>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</si>
  <si>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</si>
  <si>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</si>
  <si>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</si>
  <si>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</si>
  <si>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</si>
  <si>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</si>
  <si>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</si>
  <si>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</si>
  <si>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</si>
  <si>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</si>
  <si>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</si>
  <si>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</si>
  <si>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</si>
  <si>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</si>
  <si>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</si>
  <si>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</si>
  <si>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</si>
  <si>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</si>
  <si>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</si>
  <si>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</si>
  <si>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</si>
  <si>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</si>
  <si>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</si>
  <si>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</si>
  <si>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</si>
  <si>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</si>
  <si>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</si>
  <si>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</si>
  <si>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</si>
  <si>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</si>
  <si>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</si>
  <si>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</si>
  <si>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</si>
  <si>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</si>
  <si>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</si>
  <si>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</si>
  <si>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</si>
  <si>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</si>
  <si>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</si>
  <si>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</si>
  <si>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</si>
  <si>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</si>
  <si>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</si>
  <si>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</si>
  <si>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</si>
  <si>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</si>
  <si>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</si>
  <si>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</si>
  <si>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</si>
  <si>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</si>
  <si>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</si>
  <si>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</si>
  <si>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</si>
  <si>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</si>
  <si>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</si>
  <si>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</si>
  <si>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</si>
  <si>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</si>
  <si>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</si>
  <si>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</si>
  <si>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</si>
  <si>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</si>
  <si>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</si>
  <si>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</si>
  <si>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</si>
  <si>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</si>
  <si>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</si>
  <si>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</si>
  <si>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</si>
  <si>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</si>
  <si>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</si>
  <si>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</si>
  <si>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</si>
  <si>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</si>
  <si>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</si>
  <si>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</si>
  <si>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</si>
  <si>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</si>
  <si>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</si>
  <si>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</si>
  <si>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</si>
  <si>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</si>
  <si>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</si>
  <si>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</si>
  <si>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</si>
  <si>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</si>
  <si>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</si>
  <si>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</si>
  <si>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</si>
  <si>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</si>
  <si>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</si>
  <si>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</si>
  <si>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</si>
  <si>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</si>
  <si>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</si>
  <si>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</si>
  <si>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</si>
  <si>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</si>
  <si>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</si>
  <si>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</si>
  <si>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</si>
  <si>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</si>
  <si>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</si>
  <si>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</si>
  <si>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</si>
  <si>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</si>
  <si>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</si>
  <si>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</si>
  <si>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</si>
  <si>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</si>
  <si>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</si>
  <si>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</si>
  <si>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</si>
  <si>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</si>
  <si>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</si>
  <si>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</si>
  <si>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</si>
  <si>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</si>
  <si>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</si>
  <si>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</si>
  <si>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</si>
  <si>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</si>
  <si>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</si>
  <si>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</si>
  <si>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</si>
  <si>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</si>
  <si>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</si>
  <si>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</si>
  <si>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</si>
  <si>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</si>
  <si>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</si>
  <si>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</si>
  <si>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</si>
  <si>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</si>
  <si>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</si>
  <si>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</si>
  <si>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</si>
  <si>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</si>
  <si>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</si>
  <si>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</si>
  <si>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</si>
  <si>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</si>
  <si>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</si>
  <si>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</si>
  <si>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</si>
  <si>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</si>
  <si>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</si>
  <si>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</si>
  <si>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</si>
  <si>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</si>
  <si>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</si>
  <si>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</si>
  <si>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</si>
  <si>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</si>
  <si>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</si>
  <si>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</si>
  <si>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</si>
  <si>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</si>
  <si>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</si>
  <si>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</si>
  <si>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</si>
  <si>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</si>
  <si>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</si>
  <si>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</si>
  <si>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</si>
  <si>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</si>
  <si>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</si>
  <si>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</si>
  <si>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</si>
  <si>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</si>
  <si>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</si>
  <si>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</si>
  <si>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</si>
  <si>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</si>
  <si>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</si>
  <si>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</si>
  <si>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</si>
  <si>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</si>
  <si>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</si>
  <si>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</si>
  <si>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</si>
  <si>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</si>
  <si>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</si>
  <si>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</si>
  <si>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</si>
  <si>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</si>
  <si>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</si>
  <si>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</si>
  <si>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</si>
  <si>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</si>
  <si>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</si>
  <si>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</si>
  <si>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</si>
  <si>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</si>
  <si>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</si>
  <si>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</si>
  <si>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</si>
  <si>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</si>
  <si>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</si>
  <si>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</si>
  <si>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</si>
  <si>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</si>
  <si>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</si>
  <si>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</si>
  <si>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</si>
  <si>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</si>
  <si>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</si>
  <si>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</si>
  <si>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</si>
  <si>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</si>
  <si>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</si>
  <si>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</si>
  <si>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</si>
  <si>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</si>
  <si>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</si>
  <si>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</si>
  <si>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</si>
  <si>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</si>
  <si>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</si>
  <si>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</si>
  <si>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</si>
  <si>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</si>
  <si>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</si>
  <si>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</si>
  <si>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</si>
  <si>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</si>
  <si>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</si>
  <si>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</si>
  <si>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</si>
  <si>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</si>
  <si>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</si>
  <si>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</si>
  <si>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</si>
  <si>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</si>
  <si>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</si>
  <si>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</si>
  <si>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</si>
  <si>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</si>
  <si>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</si>
  <si>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</si>
  <si>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</si>
  <si>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</si>
  <si>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</si>
  <si>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</si>
  <si>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</si>
  <si>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</si>
  <si>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</si>
  <si>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</si>
  <si>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</si>
  <si>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</si>
  <si>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</si>
  <si>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</si>
  <si>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</si>
  <si>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</si>
  <si>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</si>
  <si>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</si>
  <si>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</si>
  <si>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</si>
  <si>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</si>
  <si>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</si>
  <si>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</si>
  <si>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</si>
  <si>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</si>
  <si>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</si>
  <si>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</si>
  <si>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</si>
  <si>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</si>
  <si>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</si>
  <si>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</si>
  <si>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</si>
  <si>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</si>
  <si>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</si>
  <si>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</si>
  <si>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</si>
  <si>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</si>
  <si>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</si>
  <si>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</si>
  <si>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</si>
  <si>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</si>
  <si>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</si>
  <si>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</si>
  <si>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</si>
  <si>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</si>
  <si>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</si>
  <si>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</si>
  <si>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</si>
  <si>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</si>
  <si>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</si>
  <si>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</si>
  <si>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</si>
  <si>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</si>
  <si>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</si>
  <si>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</si>
  <si>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</si>
  <si>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</si>
  <si>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</si>
  <si>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</si>
  <si>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</si>
  <si>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</si>
  <si>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</si>
  <si>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</si>
  <si>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</si>
  <si>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</si>
  <si>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</si>
  <si>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</si>
  <si>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</si>
  <si>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</si>
  <si>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</si>
  <si>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</si>
  <si>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</si>
  <si>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</si>
  <si>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</si>
  <si>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</si>
  <si>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</si>
  <si>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</si>
  <si>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</si>
  <si>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</si>
  <si>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</si>
  <si>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</si>
  <si>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</si>
  <si>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</si>
  <si>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</si>
  <si>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</si>
  <si>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</si>
  <si>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</si>
  <si>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</si>
  <si>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</si>
  <si>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</si>
  <si>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</si>
  <si>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</si>
  <si>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</si>
  <si>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</si>
  <si>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</si>
  <si>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</si>
  <si>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</si>
  <si>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</si>
  <si>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</si>
  <si>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</si>
  <si>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</si>
  <si>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</si>
  <si>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</si>
  <si>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</si>
  <si>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</si>
  <si>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</si>
  <si>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</si>
  <si>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</si>
  <si>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</si>
  <si>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</si>
  <si>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</si>
  <si>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</si>
  <si>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</si>
  <si>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</si>
  <si>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</si>
  <si>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</si>
  <si>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</si>
  <si>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</si>
  <si>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</si>
  <si>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</si>
  <si>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</si>
  <si>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</si>
  <si>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</si>
  <si>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</si>
  <si>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</si>
  <si>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</si>
  <si>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</si>
  <si>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</si>
  <si>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</si>
  <si>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</si>
  <si>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</si>
  <si>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</si>
  <si>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</si>
  <si>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</si>
  <si>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</si>
  <si>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</si>
  <si>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</si>
  <si>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</si>
  <si>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</si>
  <si>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</si>
  <si>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</si>
  <si>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</si>
  <si>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</si>
  <si>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</si>
  <si>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</si>
  <si>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</si>
  <si>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</si>
  <si>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</si>
  <si>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</si>
  <si>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</si>
  <si>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</si>
  <si>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</si>
  <si>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</si>
  <si>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</si>
  <si>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</si>
  <si>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</si>
  <si>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</si>
  <si>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</si>
  <si>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</si>
  <si>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</si>
  <si>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</si>
  <si>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</si>
  <si>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</si>
  <si>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</si>
  <si>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</si>
  <si>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</si>
  <si>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</si>
  <si>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</si>
  <si>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</si>
  <si>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</si>
  <si>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</si>
  <si>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</si>
  <si>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</si>
  <si>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</si>
  <si>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</si>
  <si>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</si>
  <si>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</si>
  <si>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</si>
  <si>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</si>
  <si>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</si>
  <si>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</si>
  <si>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</si>
  <si>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</si>
  <si>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</si>
  <si>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</si>
  <si>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</si>
  <si>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</si>
  <si>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</si>
  <si>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</si>
  <si>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</si>
  <si>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</si>
  <si>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</si>
  <si>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</si>
  <si>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</si>
  <si>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</si>
  <si>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</si>
  <si>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</si>
  <si>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</si>
  <si>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</si>
  <si>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</si>
  <si>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</si>
  <si>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</si>
  <si>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</si>
  <si>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</si>
  <si>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</si>
  <si>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</si>
  <si>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</si>
  <si>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</si>
  <si>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</si>
  <si>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</si>
  <si>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</si>
  <si>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</si>
  <si>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</si>
  <si>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</si>
  <si>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</si>
  <si>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</si>
  <si>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</si>
  <si>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</si>
  <si>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</si>
  <si>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</si>
  <si>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</si>
  <si>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</si>
  <si>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</si>
  <si>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</si>
  <si>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</si>
  <si>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</si>
  <si>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</si>
  <si>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</si>
  <si>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</si>
  <si>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</si>
  <si>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</si>
  <si>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</si>
  <si>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</si>
  <si>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</si>
  <si>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</si>
  <si>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</si>
  <si>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</si>
  <si>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</si>
  <si>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</si>
  <si>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</si>
  <si>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</si>
  <si>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</si>
  <si>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</si>
  <si>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</si>
  <si>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</si>
  <si>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</si>
  <si>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</si>
  <si>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</si>
  <si>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</si>
  <si>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</si>
  <si>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</si>
  <si>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</si>
  <si>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</si>
  <si>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</si>
  <si>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</si>
  <si>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</si>
  <si>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</si>
  <si>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</si>
  <si>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</si>
  <si>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</si>
  <si>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</si>
  <si>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</si>
  <si>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</si>
  <si>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</si>
  <si>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</si>
  <si>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</si>
  <si>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</si>
  <si>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</si>
  <si>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</si>
  <si>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</si>
  <si>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</si>
  <si>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</si>
  <si>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</si>
  <si>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</si>
  <si>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</si>
  <si>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</si>
  <si>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</si>
  <si>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</si>
  <si>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</si>
  <si>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</si>
  <si>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</si>
  <si>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</si>
  <si>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</si>
  <si>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</si>
  <si>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</si>
  <si>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</si>
  <si>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</si>
  <si>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</si>
  <si>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</si>
  <si>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</si>
  <si>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</si>
  <si>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</si>
  <si>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</si>
  <si>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</si>
  <si>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</si>
  <si>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</si>
  <si>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</si>
  <si>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</si>
  <si>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</si>
  <si>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</si>
  <si>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</si>
  <si>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</si>
  <si>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</si>
  <si>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</si>
  <si>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</si>
  <si>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</si>
  <si>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</si>
  <si>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</si>
  <si>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</si>
  <si>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</si>
  <si>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</si>
  <si>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</si>
  <si>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</si>
  <si>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</si>
  <si>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</si>
  <si>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</si>
  <si>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</si>
  <si>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</si>
  <si>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</si>
  <si>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</si>
  <si>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</si>
  <si>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</si>
  <si>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</si>
  <si>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</si>
  <si>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</si>
  <si>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</si>
  <si>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</si>
  <si>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</si>
  <si>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</si>
  <si>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</si>
  <si>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</si>
  <si>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</si>
  <si>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</si>
  <si>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</si>
  <si>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</si>
  <si>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</si>
  <si>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</si>
  <si>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</si>
  <si>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</si>
  <si>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</si>
  <si>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</si>
  <si>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</si>
  <si>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</si>
  <si>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</si>
  <si>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</si>
  <si>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</si>
  <si>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</si>
  <si>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</si>
  <si>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</si>
  <si>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</si>
  <si>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</si>
  <si>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</si>
  <si>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</si>
  <si>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</si>
  <si>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</si>
  <si>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</si>
  <si>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</si>
  <si>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</si>
  <si>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</si>
  <si>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</si>
  <si>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</si>
  <si>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</si>
  <si>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</si>
  <si>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</si>
  <si>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</si>
  <si>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</si>
  <si>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</si>
  <si>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</si>
  <si>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</si>
  <si>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</si>
  <si>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</si>
  <si>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</si>
  <si>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</si>
  <si>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</si>
  <si>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</si>
  <si>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</si>
  <si>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</si>
  <si>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</si>
  <si>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</si>
  <si>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</si>
  <si>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</si>
  <si>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</si>
  <si>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</si>
  <si>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</si>
  <si>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</si>
  <si>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</si>
  <si>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</si>
  <si>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</si>
  <si>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</si>
  <si>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</si>
  <si>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</si>
  <si>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</si>
  <si>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</si>
  <si>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</si>
  <si>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</si>
  <si>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</si>
  <si>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</si>
  <si>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</si>
  <si>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</si>
  <si>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</si>
  <si>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</si>
  <si>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</si>
  <si>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</si>
  <si>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</si>
  <si>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</si>
  <si>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</si>
  <si>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</si>
  <si>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</si>
  <si>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</si>
  <si>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</si>
  <si>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</si>
  <si>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</si>
  <si>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</si>
  <si>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</si>
  <si>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</si>
  <si>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</si>
  <si>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</si>
  <si>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</si>
  <si>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</si>
  <si>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</si>
  <si>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</si>
  <si>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</si>
  <si>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</si>
  <si>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</si>
  <si>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</si>
  <si>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</si>
  <si>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</si>
  <si>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</si>
  <si>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</si>
  <si>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</si>
  <si>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</si>
  <si>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</si>
  <si>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</si>
  <si>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</si>
  <si>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</si>
  <si>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</si>
  <si>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</si>
  <si>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</si>
  <si>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</si>
  <si>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</si>
  <si>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</si>
  <si>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</si>
  <si>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</si>
  <si>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</si>
  <si>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</si>
  <si>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</si>
  <si>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</si>
  <si>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</si>
  <si>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</si>
  <si>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</si>
  <si>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</si>
  <si>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</si>
  <si>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</si>
  <si>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</si>
  <si>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</si>
  <si>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</si>
  <si>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</si>
  <si>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</si>
  <si>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</si>
  <si>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</si>
  <si>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</si>
  <si>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</si>
  <si>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</si>
  <si>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</si>
  <si>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</si>
  <si>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</si>
  <si>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</si>
  <si>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</si>
  <si>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</si>
  <si>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</si>
  <si>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</si>
  <si>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</si>
  <si>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</si>
  <si>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</si>
  <si>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</si>
  <si>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</si>
  <si>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</si>
  <si>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</si>
  <si>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</si>
  <si>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</si>
  <si>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</si>
  <si>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</si>
  <si>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</si>
  <si>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</si>
  <si>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</si>
  <si>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</si>
  <si>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</si>
  <si>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</si>
  <si>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</si>
  <si>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</si>
  <si>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</si>
  <si>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</si>
  <si>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</si>
  <si>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</si>
  <si>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</si>
  <si>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</si>
  <si>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</si>
  <si>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</si>
  <si>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</si>
  <si>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</si>
  <si>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</si>
  <si>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</si>
  <si>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</si>
  <si>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</si>
  <si>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</si>
  <si>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</si>
  <si>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</si>
  <si>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</si>
  <si>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</si>
  <si>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</si>
  <si>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</si>
  <si>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</si>
  <si>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</si>
  <si>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</si>
  <si>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</si>
  <si>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</si>
  <si>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</si>
  <si>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</si>
  <si>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</si>
  <si>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</si>
  <si>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</si>
  <si>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</si>
  <si>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</si>
  <si>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</si>
  <si>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</si>
  <si>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</si>
  <si>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</si>
  <si>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</si>
  <si>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</si>
  <si>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</si>
  <si>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</si>
  <si>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</si>
  <si>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</si>
  <si>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</si>
  <si>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</si>
  <si>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</si>
  <si>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</si>
  <si>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</si>
  <si>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</si>
  <si>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</si>
  <si>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</si>
  <si>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</si>
  <si>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</si>
  <si>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</si>
  <si>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</si>
  <si>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</si>
  <si>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</si>
  <si>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</si>
  <si>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</si>
  <si>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</si>
  <si>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</si>
  <si>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</si>
  <si>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</si>
  <si>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</si>
  <si>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</si>
  <si>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</si>
  <si>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</si>
  <si>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</si>
  <si>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</si>
  <si>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</si>
  <si>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</si>
  <si>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</si>
  <si>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</si>
  <si>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</si>
  <si>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</si>
  <si>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</si>
  <si>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</si>
  <si>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</si>
  <si>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</si>
  <si>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</si>
  <si>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</si>
  <si>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</si>
  <si>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</si>
  <si>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</si>
  <si>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</si>
  <si>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</si>
  <si>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</si>
  <si>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</si>
  <si>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</si>
  <si>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</si>
  <si>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</si>
  <si>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</si>
  <si>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</si>
  <si>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</si>
  <si>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</si>
  <si>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</si>
  <si>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</si>
  <si>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</si>
  <si>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</si>
  <si>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</si>
  <si>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</si>
  <si>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</si>
  <si>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</si>
  <si>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</si>
  <si>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</si>
  <si>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</si>
  <si>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</si>
  <si>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</si>
  <si>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</si>
  <si>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</si>
  <si>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</si>
  <si>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</si>
  <si>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</si>
  <si>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</si>
  <si>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</si>
  <si>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</si>
  <si>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</si>
  <si>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</si>
  <si>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</si>
  <si>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</si>
  <si>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</si>
  <si>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</si>
  <si>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</si>
  <si>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</si>
  <si>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</si>
  <si>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</si>
  <si>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</si>
  <si>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</si>
  <si>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</si>
  <si>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</si>
  <si>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</si>
  <si>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</si>
  <si>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</si>
  <si>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</si>
  <si>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</si>
  <si>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</si>
  <si>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</si>
  <si>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</si>
  <si>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</si>
  <si>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</si>
  <si>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</si>
  <si>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</si>
  <si>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</si>
  <si>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</si>
  <si>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</si>
  <si>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</si>
  <si>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</si>
  <si>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</si>
  <si>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</si>
  <si>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</si>
  <si>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</si>
  <si>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</si>
  <si>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</si>
  <si>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</si>
  <si>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</si>
  <si>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</si>
  <si>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</si>
  <si>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</si>
  <si>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</si>
  <si>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</si>
  <si>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</si>
  <si>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</si>
  <si>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</si>
  <si>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</si>
  <si>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</si>
  <si>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</si>
  <si>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</si>
  <si>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</si>
  <si>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</si>
  <si>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</si>
  <si>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</si>
  <si>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</si>
  <si>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</si>
  <si>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</si>
  <si>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</si>
  <si>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</si>
  <si>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</si>
  <si>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</si>
  <si>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</si>
  <si>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</si>
  <si>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</si>
  <si>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</si>
  <si>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</si>
  <si>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</si>
  <si>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</si>
  <si>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</si>
  <si>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</si>
  <si>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</si>
  <si>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</si>
  <si>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</si>
  <si>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</si>
  <si>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</si>
  <si>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</si>
  <si>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</si>
  <si>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</si>
  <si>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</si>
  <si>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</si>
  <si>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</si>
  <si>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</si>
  <si>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</si>
  <si>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</si>
  <si>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</si>
  <si>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</si>
  <si>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</si>
  <si>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</si>
  <si>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</si>
  <si>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</si>
  <si>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</si>
  <si>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</si>
  <si>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</si>
  <si>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</si>
  <si>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</si>
  <si>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</si>
  <si>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</si>
  <si>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</si>
  <si>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</si>
  <si>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</si>
  <si>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</si>
  <si>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</si>
  <si>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</si>
  <si>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</si>
  <si>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</si>
  <si>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</si>
  <si>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</si>
  <si>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</si>
  <si>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</si>
  <si>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</si>
  <si>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</si>
  <si>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</si>
  <si>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</si>
  <si>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</si>
  <si>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</si>
  <si>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</si>
  <si>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</si>
  <si>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</si>
  <si>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</si>
  <si>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</si>
  <si>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</si>
  <si>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</si>
  <si>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</si>
  <si>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</si>
  <si>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</si>
  <si>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</si>
  <si>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</si>
  <si>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</si>
  <si>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</si>
  <si>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</si>
  <si>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</si>
  <si>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</si>
  <si>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</si>
  <si>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</si>
  <si>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</si>
  <si>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</si>
  <si>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</si>
  <si>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</si>
  <si>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</si>
  <si>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</si>
  <si>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</si>
  <si>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</si>
  <si>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</si>
  <si>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</si>
  <si>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</si>
  <si>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</si>
  <si>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</si>
  <si>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</si>
  <si>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</si>
  <si>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</si>
  <si>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</si>
  <si>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</si>
  <si>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</si>
  <si>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</si>
  <si>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</si>
  <si>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</si>
  <si>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</si>
  <si>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</si>
  <si>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</si>
  <si>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</si>
  <si>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</si>
  <si>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</si>
  <si>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</si>
  <si>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</si>
  <si>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</si>
  <si>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</si>
  <si>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</si>
  <si>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</si>
  <si>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</si>
  <si>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</si>
  <si>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</si>
  <si>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</si>
  <si>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</si>
  <si>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</si>
  <si>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</si>
  <si>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</si>
  <si>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</si>
  <si>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</si>
  <si>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</si>
  <si>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</si>
  <si>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</si>
  <si>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</si>
  <si>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</si>
  <si>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</si>
  <si>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</si>
  <si>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</si>
  <si>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</si>
  <si>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</si>
  <si>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</si>
  <si>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</si>
  <si>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</si>
  <si>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</si>
  <si>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</si>
  <si>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</si>
  <si>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</si>
  <si>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</si>
  <si>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</si>
  <si>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</si>
  <si>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</si>
  <si>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</si>
  <si>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</si>
  <si>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</si>
  <si>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</si>
  <si>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</si>
  <si>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</si>
  <si>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</si>
  <si>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</si>
  <si>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</si>
  <si>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</si>
  <si>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</si>
  <si>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</si>
  <si>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</si>
  <si>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</si>
  <si>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</si>
  <si>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</si>
  <si>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</si>
  <si>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</si>
  <si>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</si>
  <si>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</si>
  <si>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</si>
  <si>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</si>
  <si>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</si>
  <si>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</si>
  <si>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</si>
  <si>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</si>
  <si>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</si>
  <si>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</si>
  <si>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</si>
  <si>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</si>
  <si>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</si>
  <si>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</si>
  <si>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</si>
  <si>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</si>
  <si>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</si>
  <si>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</si>
  <si>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</si>
  <si>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</si>
  <si>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</si>
  <si>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</si>
  <si>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</si>
  <si>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</si>
  <si>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</si>
  <si>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</si>
  <si>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</si>
  <si>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</si>
  <si>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</si>
  <si>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</si>
  <si>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</si>
  <si>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</si>
  <si>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</si>
  <si>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</si>
  <si>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</si>
  <si>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</si>
  <si>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</si>
  <si>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</si>
  <si>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</si>
  <si>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</si>
  <si>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</si>
  <si>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</si>
  <si>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</si>
  <si>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</si>
  <si>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</si>
  <si>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</si>
  <si>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</si>
  <si>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</si>
  <si>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</si>
  <si>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</si>
  <si>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</si>
  <si>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</si>
  <si>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</si>
  <si>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</si>
  <si>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</si>
  <si>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</si>
  <si>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</si>
  <si>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</si>
  <si>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</si>
  <si>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</si>
  <si>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</si>
  <si>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</si>
  <si>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</si>
  <si>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</si>
  <si>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</si>
  <si>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</si>
  <si>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</si>
  <si>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</si>
  <si>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</si>
  <si>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</si>
  <si>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</si>
  <si>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</si>
  <si>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</si>
  <si>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</si>
  <si>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</si>
  <si>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</si>
  <si>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</si>
  <si>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</si>
  <si>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</si>
  <si>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</si>
  <si>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</si>
  <si>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</si>
  <si>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</si>
  <si>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</si>
  <si>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</si>
  <si>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</si>
  <si>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</si>
  <si>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</si>
  <si>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</si>
  <si>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</si>
  <si>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</si>
  <si>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</si>
  <si>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</si>
  <si>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</si>
  <si>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</si>
  <si>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</si>
  <si>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</si>
  <si>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</si>
  <si>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</si>
  <si>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</si>
  <si>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</si>
  <si>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</si>
  <si>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</si>
  <si>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</si>
  <si>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</si>
  <si>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</si>
  <si>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</si>
  <si>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</si>
  <si>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</si>
  <si>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</si>
  <si>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</si>
  <si>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</si>
  <si>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</si>
  <si>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</si>
  <si>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</si>
  <si>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</si>
  <si>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</si>
  <si>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</si>
  <si>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</si>
  <si>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</si>
  <si>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</si>
  <si>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</si>
  <si>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</si>
  <si>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</si>
  <si>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</si>
  <si>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</si>
  <si>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</si>
  <si>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</si>
  <si>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</si>
  <si>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</si>
  <si>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</si>
  <si>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</si>
  <si>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</si>
  <si>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</si>
  <si>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</si>
  <si>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</si>
  <si>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</si>
  <si>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</si>
  <si>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</si>
  <si>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</si>
  <si>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</si>
  <si>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</si>
  <si>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</si>
  <si>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</si>
  <si>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</si>
  <si>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</si>
  <si>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</si>
  <si>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</si>
  <si>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</si>
  <si>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</si>
  <si>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</si>
  <si>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</si>
  <si>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</si>
  <si>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</si>
  <si>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</si>
  <si>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</si>
  <si>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</si>
  <si>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</si>
  <si>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</si>
  <si>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</si>
  <si>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</si>
  <si>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</si>
  <si>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</si>
  <si>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</si>
  <si>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</si>
  <si>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</si>
  <si>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</si>
  <si>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</si>
  <si>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</si>
  <si>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</si>
  <si>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</si>
  <si>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</si>
  <si>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</si>
  <si>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</si>
  <si>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</si>
  <si>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</si>
  <si>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</si>
  <si>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</si>
  <si>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</si>
  <si>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</si>
  <si>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</si>
  <si>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</si>
  <si>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</si>
  <si>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</si>
  <si>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</si>
  <si>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</si>
  <si>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</si>
  <si>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</si>
  <si>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</si>
  <si>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</si>
  <si>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</si>
  <si>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</si>
  <si>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</si>
  <si>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</si>
  <si>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</si>
  <si>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</si>
  <si>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</si>
  <si>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</si>
  <si>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</si>
  <si>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</si>
  <si>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</si>
  <si>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</si>
  <si>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</si>
  <si>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</si>
  <si>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</si>
  <si>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</si>
  <si>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</si>
  <si>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</si>
  <si>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</si>
  <si>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</si>
  <si>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</si>
  <si>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</si>
  <si>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</si>
  <si>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</si>
  <si>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</si>
  <si>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</si>
  <si>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</si>
  <si>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</si>
  <si>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</si>
  <si>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</si>
  <si>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</si>
  <si>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</si>
  <si>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</si>
  <si>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</si>
  <si>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</si>
  <si>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</si>
  <si>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</si>
  <si>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</si>
  <si>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</si>
  <si>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</si>
  <si>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</si>
  <si>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</si>
  <si>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</si>
  <si>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</si>
  <si>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</si>
  <si>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</si>
  <si>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</si>
  <si>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</si>
  <si>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</si>
  <si>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</si>
  <si>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</si>
  <si>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</si>
  <si>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</si>
  <si>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</si>
  <si>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</si>
  <si>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</si>
  <si>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</si>
  <si>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</si>
  <si>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</si>
  <si>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</si>
  <si>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</si>
  <si>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</si>
  <si>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</si>
  <si>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</si>
  <si>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</si>
  <si>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</si>
  <si>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</si>
  <si>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</si>
  <si>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</si>
  <si>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</si>
  <si>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</si>
  <si>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</si>
  <si>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</si>
  <si>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</si>
  <si>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</si>
  <si>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</si>
  <si>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</si>
  <si>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</si>
  <si>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</si>
  <si>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</si>
  <si>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</si>
  <si>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</si>
  <si>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</si>
  <si>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</si>
  <si>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</si>
  <si>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</si>
  <si>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</si>
  <si>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</si>
  <si>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</si>
  <si>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</si>
  <si>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</si>
  <si>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</si>
  <si>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</si>
  <si>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</si>
  <si>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</si>
  <si>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</si>
  <si>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</si>
  <si>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</si>
  <si>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</si>
  <si>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</si>
  <si>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</si>
  <si>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</si>
  <si>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</si>
  <si>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</si>
  <si>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</si>
  <si>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</si>
  <si>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</si>
  <si>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</si>
  <si>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</si>
  <si>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</si>
  <si>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</si>
  <si>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</si>
  <si>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</si>
  <si>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</si>
  <si>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</si>
  <si>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</si>
  <si>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</si>
  <si>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</si>
  <si>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</si>
  <si>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</si>
  <si>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</si>
  <si>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</si>
  <si>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</si>
  <si>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</si>
  <si>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</si>
  <si>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</si>
  <si>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</si>
  <si>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</si>
  <si>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</si>
  <si>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</si>
  <si>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</si>
  <si>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</si>
  <si>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</si>
  <si>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</si>
  <si>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</si>
  <si>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</si>
  <si>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</si>
  <si>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</si>
  <si>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</si>
  <si>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</si>
  <si>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</si>
  <si>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</si>
  <si>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</si>
  <si>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</si>
  <si>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</si>
  <si>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</si>
  <si>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</si>
  <si>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</si>
  <si>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</si>
  <si>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</si>
  <si>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</si>
  <si>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</si>
  <si>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</si>
  <si>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</si>
  <si>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</si>
  <si>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</si>
  <si>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</si>
  <si>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</si>
  <si>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</si>
  <si>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</si>
  <si>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</si>
  <si>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</si>
  <si>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</si>
  <si>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</si>
  <si>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</si>
  <si>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</si>
  <si>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</si>
  <si>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</si>
  <si>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</si>
  <si>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</si>
  <si>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</si>
  <si>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</si>
  <si>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</si>
  <si>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</si>
  <si>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</si>
  <si>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</si>
  <si>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</si>
  <si>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</si>
  <si>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</si>
  <si>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</si>
  <si>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</si>
  <si>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</si>
  <si>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</si>
  <si>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</si>
  <si>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</si>
  <si>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</si>
  <si>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</si>
  <si>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</si>
  <si>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</si>
  <si>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</si>
  <si>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</si>
  <si>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</si>
  <si>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</si>
  <si>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</si>
  <si>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</si>
  <si>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</si>
  <si>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</si>
  <si>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</si>
  <si>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</si>
  <si>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</si>
  <si>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</si>
  <si>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</si>
  <si>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</si>
  <si>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</si>
  <si>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</si>
  <si>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</si>
  <si>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</si>
  <si>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</si>
  <si>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</si>
  <si>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</si>
  <si>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</si>
  <si>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</si>
  <si>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</si>
  <si>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</si>
  <si>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</si>
  <si>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</si>
  <si>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</si>
  <si>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</si>
  <si>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</si>
  <si>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</si>
  <si>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</si>
  <si>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</si>
  <si>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</si>
  <si>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</si>
  <si>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</si>
  <si>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</si>
  <si>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</si>
  <si>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</si>
  <si>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</si>
  <si>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</si>
  <si>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</si>
  <si>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</si>
  <si>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</si>
  <si>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</si>
  <si>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</si>
  <si>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</si>
  <si>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</si>
  <si>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</si>
  <si>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</si>
  <si>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</si>
  <si>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</si>
  <si>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</si>
  <si>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</si>
  <si>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</si>
  <si>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</si>
  <si>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</si>
  <si>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</si>
  <si>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</si>
  <si>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</si>
  <si>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</si>
  <si>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</si>
  <si>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</si>
  <si>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</si>
  <si>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</si>
  <si>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</si>
  <si>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</si>
  <si>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</si>
  <si>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</si>
  <si>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</si>
  <si>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</si>
  <si>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</si>
  <si>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</si>
  <si>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</si>
  <si>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</si>
  <si>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</si>
  <si>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</si>
  <si>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</si>
  <si>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</si>
  <si>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</si>
  <si>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</si>
  <si>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</si>
  <si>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</si>
  <si>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</si>
  <si>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</si>
  <si>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</si>
  <si>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</si>
  <si>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</si>
  <si>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</si>
  <si>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</si>
  <si>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</si>
  <si>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</si>
  <si>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</si>
  <si>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</si>
  <si>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</si>
  <si>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</si>
  <si>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</si>
  <si>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</si>
  <si>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</si>
  <si>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</si>
  <si>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</si>
  <si>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</si>
  <si>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</si>
  <si>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</si>
  <si>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</si>
  <si>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</si>
  <si>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</si>
  <si>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</si>
  <si>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</si>
  <si>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</si>
  <si>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</si>
  <si>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</si>
  <si>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</si>
  <si>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</si>
  <si>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</si>
  <si>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</si>
  <si>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</si>
  <si>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</si>
  <si>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</si>
  <si>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</si>
  <si>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</si>
  <si>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</si>
  <si>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</si>
  <si>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</si>
  <si>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</si>
  <si>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</si>
  <si>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</si>
  <si>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</si>
  <si>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</si>
  <si>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</si>
  <si>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</si>
  <si>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</si>
  <si>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</si>
  <si>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</si>
  <si>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</si>
  <si>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</si>
  <si>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</si>
  <si>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</si>
  <si>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</si>
  <si>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</si>
  <si>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</si>
  <si>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</si>
  <si>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</si>
  <si>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</si>
  <si>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</si>
  <si>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</si>
  <si>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</si>
  <si>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</si>
  <si>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</si>
  <si>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</si>
  <si>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</si>
  <si>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</si>
  <si>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</si>
  <si>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</si>
  <si>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</si>
  <si>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</si>
  <si>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</si>
  <si>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</si>
  <si>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</si>
  <si>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</si>
  <si>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</si>
  <si>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</si>
  <si>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</si>
  <si>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</si>
  <si>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</si>
  <si>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</si>
  <si>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</si>
  <si>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</si>
  <si>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</si>
  <si>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</si>
  <si>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</si>
  <si>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</si>
  <si>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</si>
  <si>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</si>
  <si>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</si>
  <si>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</si>
  <si>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</si>
  <si>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</si>
  <si>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</si>
  <si>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</si>
  <si>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</si>
  <si>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</si>
  <si>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</si>
  <si>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</si>
  <si>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</si>
  <si>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</si>
  <si>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</si>
  <si>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</si>
  <si>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</si>
  <si>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</si>
  <si>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</si>
  <si>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</si>
  <si>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</si>
  <si>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</si>
  <si>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</si>
  <si>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</si>
  <si>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</si>
  <si>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</si>
  <si>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</si>
  <si>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</si>
  <si>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</si>
  <si>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</si>
  <si>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</si>
  <si>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</si>
  <si>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</si>
  <si>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</si>
  <si>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</si>
  <si>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</si>
  <si>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</si>
  <si>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</si>
  <si>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</si>
  <si>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</si>
  <si>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</si>
  <si>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</si>
  <si>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</si>
  <si>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</si>
  <si>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</si>
  <si>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</si>
  <si>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</si>
  <si>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</si>
  <si>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</si>
  <si>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</si>
  <si>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</si>
  <si>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</si>
  <si>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</si>
  <si>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</si>
  <si>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</si>
  <si>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</si>
  <si>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</si>
  <si>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</si>
  <si>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</si>
  <si>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</si>
  <si>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</si>
  <si>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</si>
  <si>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</si>
  <si>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</si>
  <si>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</si>
  <si>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</si>
  <si>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</si>
  <si>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</si>
  <si>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</si>
  <si>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</si>
  <si>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</si>
  <si>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</si>
  <si>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</si>
  <si>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</si>
  <si>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</si>
  <si>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</si>
  <si>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</si>
  <si>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</si>
  <si>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</si>
  <si>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</si>
  <si>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</si>
  <si>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</si>
  <si>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</si>
  <si>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</si>
  <si>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</si>
  <si>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</si>
  <si>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</si>
  <si>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</si>
  <si>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</si>
  <si>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</si>
  <si>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</si>
  <si>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</si>
  <si>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</si>
  <si>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</si>
  <si>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</si>
  <si>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</si>
  <si>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</si>
  <si>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</si>
  <si>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</si>
  <si>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</si>
  <si>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</si>
  <si>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</si>
  <si>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</si>
  <si>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</si>
  <si>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</si>
  <si>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</si>
  <si>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</si>
  <si>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</si>
  <si>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</si>
  <si>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</si>
  <si>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</si>
  <si>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</si>
  <si>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</si>
  <si>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</si>
  <si>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</si>
  <si>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</si>
  <si>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</si>
  <si>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</si>
  <si>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</si>
  <si>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</si>
  <si>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</si>
  <si>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</si>
  <si>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</si>
  <si>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</si>
  <si>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</si>
  <si>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</si>
  <si>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</si>
  <si>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</si>
  <si>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</si>
  <si>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</si>
  <si>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</si>
  <si>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</si>
  <si>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</si>
  <si>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</si>
  <si>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</si>
  <si>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</si>
  <si>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</si>
  <si>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</si>
  <si>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</si>
  <si>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</si>
  <si>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</si>
  <si>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</si>
  <si>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</si>
  <si>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</si>
  <si>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</si>
  <si>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</si>
  <si>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</si>
  <si>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</si>
  <si>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</si>
  <si>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</si>
  <si>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</si>
  <si>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</si>
  <si>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</si>
  <si>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</si>
  <si>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</si>
  <si>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</si>
  <si>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</si>
  <si>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</si>
  <si>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</si>
  <si>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</si>
  <si>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</si>
  <si>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</si>
  <si>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</si>
  <si>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</si>
  <si>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</si>
  <si>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</si>
  <si>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</si>
  <si>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</si>
  <si>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</si>
  <si>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</si>
  <si>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</si>
  <si>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</si>
  <si>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</si>
  <si>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</si>
  <si>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</si>
  <si>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</si>
  <si>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</si>
  <si>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</si>
  <si>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</si>
  <si>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</si>
  <si>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</si>
  <si>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</si>
  <si>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</si>
  <si>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</si>
  <si>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</si>
  <si>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</si>
  <si>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</si>
  <si>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</si>
  <si>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</si>
  <si>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</si>
  <si>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</si>
  <si>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</si>
  <si>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</si>
  <si>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</si>
  <si>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</si>
  <si>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</si>
  <si>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</si>
  <si>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</si>
  <si>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</si>
  <si>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</si>
  <si>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</si>
  <si>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</si>
  <si>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</si>
  <si>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</si>
  <si>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</si>
  <si>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</si>
  <si>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</si>
  <si>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</si>
  <si>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</si>
  <si>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</si>
  <si>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</si>
  <si>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</si>
  <si>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</si>
  <si>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</si>
  <si>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</si>
  <si>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</si>
  <si>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</si>
  <si>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</si>
  <si>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</si>
  <si>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</si>
  <si>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</si>
  <si>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</si>
  <si>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</si>
  <si>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</si>
  <si>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</si>
  <si>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</si>
  <si>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</si>
  <si>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</si>
  <si>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</si>
  <si>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</si>
  <si>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</si>
  <si>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</si>
  <si>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</si>
  <si>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</si>
  <si>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</si>
  <si>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</si>
  <si>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</si>
  <si>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</si>
  <si>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</si>
  <si>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</si>
  <si>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</si>
  <si>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</si>
  <si>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</si>
  <si>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</si>
  <si>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</si>
  <si>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</si>
  <si>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</si>
  <si>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</si>
  <si>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</si>
  <si>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</si>
  <si>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</si>
  <si>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</si>
  <si>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</si>
  <si>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</si>
  <si>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</si>
  <si>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</si>
  <si>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</si>
  <si>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</si>
  <si>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</si>
  <si>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</si>
  <si>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</si>
  <si>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</si>
  <si>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</si>
  <si>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</si>
  <si>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</si>
  <si>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</si>
  <si>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</si>
  <si>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</si>
  <si>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</si>
  <si>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</si>
  <si>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</si>
  <si>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</si>
  <si>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</si>
  <si>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</si>
  <si>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</si>
  <si>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</si>
  <si>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</si>
  <si>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</si>
  <si>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</si>
  <si>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</si>
  <si>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</si>
  <si>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</si>
  <si>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</si>
  <si>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</si>
  <si>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</si>
  <si>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</si>
  <si>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</si>
  <si>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</si>
  <si>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</si>
  <si>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</si>
  <si>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</si>
  <si>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</si>
  <si>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</si>
  <si>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</si>
  <si>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</si>
  <si>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</si>
  <si>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</si>
  <si>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</si>
  <si>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</si>
  <si>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</si>
  <si>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</si>
  <si>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</si>
  <si>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</si>
  <si>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</si>
  <si>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</si>
  <si>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</si>
  <si>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</si>
  <si>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</si>
  <si>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</si>
  <si>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</si>
  <si>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</si>
  <si>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</si>
  <si>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</si>
  <si>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</si>
  <si>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</si>
  <si>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</si>
  <si>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</si>
  <si>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</si>
  <si>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</si>
  <si>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</si>
  <si>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</si>
  <si>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</si>
  <si>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</si>
  <si>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</si>
  <si>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</si>
  <si>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</si>
  <si>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</si>
  <si>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</si>
  <si>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</si>
  <si>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</si>
  <si>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</si>
  <si>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</si>
  <si>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</si>
  <si>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</si>
  <si>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</si>
  <si>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</si>
  <si>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</si>
  <si>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</si>
  <si>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</si>
  <si>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</si>
  <si>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</si>
  <si>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</si>
  <si>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</si>
  <si>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</si>
  <si>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</si>
  <si>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</si>
  <si>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</si>
  <si>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</si>
  <si>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</si>
  <si>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</si>
  <si>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</si>
  <si>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</si>
  <si>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</si>
  <si>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</si>
  <si>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</si>
  <si>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</si>
  <si>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</si>
  <si>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</si>
  <si>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</si>
  <si>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</si>
  <si>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</si>
  <si>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</si>
  <si>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</si>
  <si>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</si>
  <si>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</si>
  <si>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</si>
  <si>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</si>
  <si>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</si>
  <si>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</si>
  <si>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</si>
  <si>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</si>
  <si>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</si>
  <si>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</si>
  <si>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</si>
  <si>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</si>
  <si>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</si>
  <si>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</si>
  <si>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</si>
  <si>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</si>
  <si>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</si>
  <si>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</si>
  <si>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</si>
  <si>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</si>
  <si>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</si>
  <si>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</si>
  <si>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</si>
  <si>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</si>
  <si>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</si>
  <si>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</si>
  <si>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</si>
  <si>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</si>
  <si>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</si>
  <si>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</si>
  <si>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</si>
  <si>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</si>
  <si>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</si>
  <si>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</si>
  <si>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</si>
  <si>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</si>
  <si>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</si>
  <si>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</si>
  <si>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</si>
  <si>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</si>
  <si>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</si>
  <si>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</si>
  <si>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</si>
  <si>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</si>
  <si>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</si>
  <si>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</si>
  <si>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</si>
  <si>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</si>
  <si>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</si>
  <si>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</si>
  <si>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</si>
  <si>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</si>
  <si>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</si>
  <si>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</si>
  <si>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</si>
  <si>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</si>
  <si>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</si>
  <si>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</si>
  <si>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</si>
  <si>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</si>
  <si>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</si>
  <si>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</si>
  <si>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</si>
  <si>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</si>
  <si>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</si>
  <si>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</si>
  <si>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</si>
  <si>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</si>
  <si>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</si>
  <si>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</si>
  <si>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</si>
  <si>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</si>
  <si>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</si>
  <si>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</si>
  <si>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</si>
  <si>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</si>
  <si>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</si>
  <si>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</si>
  <si>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</si>
  <si>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</si>
  <si>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</si>
  <si>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</si>
  <si>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</si>
  <si>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</si>
  <si>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</si>
  <si>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</si>
  <si>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</si>
  <si>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</si>
  <si>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</si>
  <si>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</si>
  <si>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</si>
  <si>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</si>
  <si>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</si>
  <si>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</si>
  <si>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</si>
  <si>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</si>
  <si>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</si>
  <si>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</si>
  <si>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</si>
  <si>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</si>
  <si>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</si>
  <si>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</si>
  <si>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</si>
  <si>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</si>
  <si>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</si>
  <si>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</si>
  <si>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</si>
  <si>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</si>
  <si>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</si>
  <si>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</si>
  <si>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</si>
  <si>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</si>
  <si>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</si>
  <si>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</si>
  <si>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</si>
  <si>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</si>
  <si>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</si>
  <si>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</si>
  <si>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</si>
  <si>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</si>
  <si>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</si>
  <si>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</si>
  <si>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</si>
  <si>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</si>
  <si>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</si>
  <si>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</si>
  <si>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</si>
  <si>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</si>
  <si>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</si>
  <si>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</si>
  <si>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</si>
  <si>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</si>
  <si>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</si>
  <si>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</si>
  <si>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</si>
  <si>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</si>
  <si>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</si>
  <si>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</si>
  <si>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</si>
  <si>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</si>
  <si>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</si>
  <si>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</si>
  <si>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</si>
  <si>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</si>
  <si>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</si>
  <si>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</si>
  <si>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</si>
  <si>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</si>
  <si>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</si>
  <si>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</si>
  <si>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</si>
  <si>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</si>
  <si>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</si>
  <si>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</si>
  <si>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</si>
  <si>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</si>
  <si>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</si>
  <si>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</si>
  <si>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</si>
  <si>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</si>
  <si>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</si>
  <si>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</si>
  <si>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</si>
  <si>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</si>
  <si>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</si>
  <si>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</si>
  <si>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</si>
  <si>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</si>
  <si>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</si>
  <si>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</si>
  <si>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</si>
  <si>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</si>
  <si>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</si>
  <si>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</si>
  <si>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</si>
  <si>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</si>
  <si>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</si>
  <si>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</si>
  <si>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</si>
  <si>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</si>
  <si>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</si>
  <si>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</si>
  <si>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</si>
  <si>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</si>
  <si>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</si>
  <si>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</si>
  <si>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</si>
  <si>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</si>
  <si>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</si>
  <si>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</si>
  <si>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</si>
  <si>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</si>
  <si>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</si>
  <si>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</si>
  <si>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</si>
  <si>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</si>
  <si>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</si>
  <si>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</si>
  <si>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</si>
  <si>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</si>
  <si>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</si>
  <si>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</si>
  <si>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</si>
  <si>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</si>
  <si>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</si>
  <si>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</si>
  <si>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</si>
  <si>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</si>
  <si>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</si>
  <si>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</si>
  <si>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</si>
  <si>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</si>
  <si>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</si>
  <si>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</si>
  <si>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</si>
  <si>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</si>
  <si>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</si>
  <si>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</si>
  <si>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</si>
  <si>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</si>
  <si>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</si>
  <si>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</si>
  <si>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</si>
  <si>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</si>
  <si>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</si>
  <si>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</si>
  <si>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</si>
  <si>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</si>
  <si>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</si>
  <si>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</si>
  <si>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</si>
  <si>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</si>
  <si>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</si>
  <si>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</si>
  <si>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</si>
  <si>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</si>
  <si>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</si>
  <si>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</si>
  <si>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</si>
  <si>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</si>
  <si>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</si>
  <si>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</si>
  <si>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</si>
  <si>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</si>
  <si>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</si>
  <si>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</si>
  <si>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</si>
  <si>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</si>
  <si>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</si>
  <si>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</si>
  <si>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</si>
  <si>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</si>
  <si>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</si>
  <si>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</si>
  <si>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</si>
  <si>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</si>
  <si>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</si>
  <si>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</si>
  <si>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</si>
  <si>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</si>
  <si>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</si>
  <si>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</si>
  <si>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</si>
  <si>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</si>
  <si>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</si>
  <si>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</si>
  <si>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</si>
  <si>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</si>
  <si>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</si>
  <si>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</si>
  <si>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</si>
  <si>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</si>
  <si>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</si>
  <si>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</si>
  <si>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</si>
  <si>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</si>
  <si>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</si>
  <si>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</si>
  <si>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</si>
  <si>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</si>
  <si>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</si>
  <si>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</si>
  <si>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</si>
  <si>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</si>
  <si>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</si>
  <si>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</si>
  <si>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</si>
  <si>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</si>
  <si>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</si>
  <si>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</si>
  <si>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</si>
  <si>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</si>
  <si>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</si>
  <si>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</si>
  <si>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</si>
  <si>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</si>
  <si>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</si>
  <si>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</si>
  <si>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</si>
  <si>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</si>
  <si>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</si>
  <si>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</si>
  <si>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</si>
  <si>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</si>
  <si>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</si>
  <si>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</si>
  <si>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</si>
  <si>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</si>
  <si>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</si>
  <si>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</si>
  <si>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</si>
  <si>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</si>
  <si>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</si>
  <si>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</si>
  <si>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</si>
  <si>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</si>
  <si>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</si>
  <si>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</si>
  <si>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</si>
  <si>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</si>
  <si>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</si>
  <si>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</si>
  <si>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</si>
  <si>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</si>
  <si>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</si>
  <si>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</si>
  <si>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</si>
  <si>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</si>
  <si>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</si>
  <si>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</si>
  <si>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</si>
  <si>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</si>
  <si>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</si>
  <si>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</si>
  <si>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</si>
  <si>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</si>
  <si>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</si>
  <si>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</si>
  <si>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</si>
  <si>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</si>
  <si>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</si>
  <si>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</si>
  <si>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</si>
  <si>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</si>
  <si>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</si>
  <si>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</si>
  <si>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</si>
  <si>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</si>
  <si>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</si>
  <si>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</si>
  <si>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</si>
  <si>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</si>
  <si>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</si>
  <si>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</si>
  <si>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</si>
  <si>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</si>
  <si>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</si>
  <si>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</si>
  <si>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</si>
  <si>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</si>
  <si>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</si>
  <si>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</si>
  <si>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</si>
  <si>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</si>
  <si>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</si>
  <si>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</si>
  <si>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</si>
  <si>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</si>
  <si>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</si>
  <si>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</si>
  <si>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</si>
  <si>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</si>
  <si>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</si>
  <si>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</si>
  <si>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</si>
  <si>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</si>
  <si>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</si>
  <si>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</si>
  <si>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</si>
  <si>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</si>
  <si>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</si>
  <si>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</si>
  <si>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</si>
  <si>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</si>
  <si>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</si>
  <si>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</si>
  <si>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</si>
  <si>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</si>
  <si>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</si>
  <si>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</si>
  <si>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</si>
  <si>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</si>
  <si>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</si>
  <si>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</si>
  <si>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</si>
  <si>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</si>
  <si>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</si>
  <si>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</si>
  <si>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</si>
  <si>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</si>
  <si>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</si>
  <si>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</si>
  <si>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</si>
  <si>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</si>
  <si>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</si>
  <si>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</si>
  <si>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</si>
  <si>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</si>
  <si>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</si>
  <si>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</si>
  <si>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</si>
  <si>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</si>
  <si>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</si>
  <si>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</si>
  <si>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</si>
  <si>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</si>
  <si>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</si>
  <si>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</si>
  <si>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</si>
  <si>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</si>
  <si>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</si>
  <si>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</si>
  <si>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</si>
  <si>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</si>
  <si>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</si>
  <si>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</si>
  <si>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</si>
  <si>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</si>
  <si>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</si>
  <si>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</si>
  <si>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</si>
  <si>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</si>
  <si>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</si>
  <si>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</si>
  <si>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</si>
  <si>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</si>
  <si>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</si>
  <si>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</si>
  <si>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</si>
  <si>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</si>
  <si>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</si>
  <si>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</si>
  <si>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</si>
  <si>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</si>
  <si>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</si>
  <si>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</si>
  <si>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</si>
  <si>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</si>
  <si>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</si>
  <si>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</si>
  <si>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</si>
  <si>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</si>
  <si>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</si>
  <si>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</si>
  <si>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</si>
  <si>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</si>
  <si>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</si>
  <si>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</si>
  <si>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</si>
  <si>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</si>
  <si>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</si>
  <si>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</si>
  <si>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</si>
  <si>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</si>
  <si>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</si>
  <si>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</si>
  <si>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</si>
  <si>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</si>
  <si>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</si>
  <si>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</si>
  <si>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</si>
  <si>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</si>
  <si>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</si>
  <si>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</si>
  <si>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</si>
  <si>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</si>
  <si>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</si>
  <si>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</si>
  <si>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</si>
  <si>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</si>
  <si>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</si>
  <si>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</si>
  <si>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</si>
  <si>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</si>
  <si>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</si>
  <si>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</si>
  <si>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</si>
  <si>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</si>
  <si>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</si>
  <si>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</si>
  <si>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</si>
  <si>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</si>
  <si>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</si>
  <si>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</si>
  <si>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</si>
  <si>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</si>
  <si>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</si>
  <si>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</si>
  <si>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</si>
  <si>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</si>
  <si>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</si>
  <si>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</si>
  <si>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</si>
  <si>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</si>
  <si>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</si>
  <si>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</si>
  <si>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</si>
  <si>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</si>
  <si>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</si>
  <si>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</si>
  <si>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</si>
  <si>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</si>
  <si>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</si>
  <si>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</si>
  <si>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</si>
  <si>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</si>
  <si>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</si>
  <si>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</si>
  <si>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</si>
  <si>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</si>
  <si>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</si>
  <si>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</si>
  <si>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</si>
  <si>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</si>
  <si>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</si>
  <si>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</si>
  <si>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</si>
  <si>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</si>
  <si>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</si>
  <si>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</si>
  <si>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</si>
  <si>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</si>
  <si>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</si>
  <si>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</si>
  <si>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</si>
  <si>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</si>
  <si>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</si>
  <si>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</si>
  <si>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</si>
  <si>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</si>
  <si>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</si>
  <si>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</si>
  <si>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</si>
  <si>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</si>
  <si>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</si>
  <si>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</si>
  <si>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</si>
  <si>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</si>
  <si>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</si>
  <si>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</si>
  <si>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</si>
  <si>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</si>
  <si>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</si>
  <si>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</si>
  <si>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</si>
  <si>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</si>
  <si>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</si>
  <si>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</si>
  <si>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</si>
  <si>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</si>
  <si>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</si>
  <si>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</si>
  <si>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</si>
  <si>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</si>
  <si>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</si>
  <si>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</si>
  <si>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</si>
  <si>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</si>
  <si>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</si>
  <si>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</si>
  <si>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</si>
  <si>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</si>
  <si>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</si>
  <si>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</si>
  <si>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</si>
  <si>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</si>
  <si>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</si>
  <si>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</si>
  <si>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</si>
  <si>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</si>
  <si>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</si>
  <si>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</si>
  <si>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</si>
  <si>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</si>
  <si>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</si>
  <si>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</si>
  <si>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</si>
  <si>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</si>
  <si>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</si>
  <si>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</si>
  <si>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</si>
  <si>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</si>
  <si>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</si>
  <si>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</si>
  <si>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</si>
  <si>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</si>
  <si>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</si>
  <si>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</si>
  <si>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</si>
  <si>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</si>
  <si>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</si>
  <si>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</si>
  <si>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</si>
  <si>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</si>
  <si>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</si>
  <si>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</si>
  <si>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</si>
  <si>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</si>
  <si>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</si>
  <si>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</si>
  <si>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</si>
  <si>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</si>
  <si>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</si>
  <si>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</si>
  <si>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</si>
  <si>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</si>
  <si>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</si>
  <si>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</si>
  <si>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</si>
  <si>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</si>
  <si>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</si>
  <si>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</si>
  <si>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</si>
  <si>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</si>
  <si>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</si>
  <si>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</si>
  <si>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</si>
  <si>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</si>
  <si>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</si>
  <si>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</si>
  <si>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</si>
  <si>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</si>
  <si>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</si>
  <si>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</si>
  <si>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</si>
  <si>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</si>
  <si>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</si>
  <si>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</si>
  <si>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</si>
  <si>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</si>
  <si>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</si>
  <si>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</si>
  <si>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</si>
  <si>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</si>
  <si>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</si>
  <si>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</si>
  <si>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</si>
  <si>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</si>
  <si>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</si>
  <si>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</si>
  <si>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</si>
  <si>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</si>
  <si>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</si>
  <si>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</si>
  <si>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</si>
  <si>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</si>
  <si>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</si>
  <si>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</si>
  <si>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</si>
  <si>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</si>
  <si>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</si>
  <si>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</si>
  <si>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</si>
  <si>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</si>
  <si>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</si>
  <si>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</si>
  <si>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</si>
  <si>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</si>
  <si>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</si>
  <si>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</si>
  <si>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</si>
  <si>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</si>
  <si>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</si>
  <si>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</si>
  <si>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</si>
  <si>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</si>
  <si>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</si>
  <si>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</si>
  <si>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</si>
  <si>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</si>
  <si>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</si>
  <si>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</si>
  <si>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</si>
  <si>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</si>
  <si>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</si>
  <si>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</si>
  <si>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</si>
  <si>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</si>
  <si>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</si>
  <si>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</si>
  <si>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</si>
  <si>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</si>
  <si>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</si>
  <si>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</si>
  <si>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</si>
  <si>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</si>
  <si>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</si>
  <si>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</si>
  <si>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</si>
  <si>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</si>
  <si>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</si>
  <si>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</si>
  <si>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</si>
  <si>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</si>
  <si>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</si>
  <si>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</si>
  <si>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</si>
  <si>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</si>
  <si>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</si>
  <si>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</si>
  <si>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</si>
  <si>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</si>
  <si>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</si>
  <si>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</si>
  <si>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</si>
  <si>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</si>
  <si>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</si>
  <si>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</si>
  <si>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</si>
  <si>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</si>
  <si>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</si>
  <si>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</si>
  <si>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</si>
  <si>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</si>
  <si>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</si>
  <si>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</si>
  <si>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</si>
  <si>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</si>
  <si>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</si>
  <si>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</si>
  <si>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</si>
  <si>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</si>
  <si>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</si>
  <si>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</si>
  <si>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</si>
  <si>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</si>
  <si>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</si>
  <si>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</si>
  <si>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</si>
  <si>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</si>
  <si>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</si>
  <si>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</si>
  <si>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</si>
  <si>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</si>
  <si>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</si>
  <si>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</si>
  <si>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</si>
  <si>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</si>
  <si>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</si>
  <si>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</si>
  <si>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</si>
  <si>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</si>
  <si>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</si>
  <si>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</si>
  <si>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</si>
  <si>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</si>
  <si>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</si>
  <si>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</si>
  <si>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</si>
  <si>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</si>
  <si>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</si>
  <si>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</si>
  <si>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</si>
  <si>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</si>
  <si>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</si>
  <si>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</si>
  <si>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</si>
  <si>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</si>
  <si>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</si>
  <si>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</si>
  <si>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</si>
  <si>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</si>
  <si>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</si>
  <si>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</si>
  <si>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</si>
  <si>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</si>
  <si>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</si>
  <si>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</si>
  <si>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</si>
  <si>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</si>
  <si>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</si>
  <si>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</si>
  <si>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</si>
  <si>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</si>
  <si>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</si>
  <si>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</si>
  <si>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</si>
  <si>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</si>
  <si>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</si>
  <si>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</si>
  <si>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</si>
  <si>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</si>
  <si>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</si>
  <si>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</si>
  <si>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</si>
  <si>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</si>
  <si>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</si>
  <si>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</si>
  <si>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</si>
  <si>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</si>
  <si>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</si>
  <si>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</si>
  <si>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</si>
  <si>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</si>
  <si>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</si>
  <si>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</si>
  <si>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</si>
  <si>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</si>
  <si>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</si>
  <si>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</si>
  <si>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</si>
  <si>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</si>
  <si>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</si>
  <si>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</si>
  <si>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</si>
  <si>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</si>
  <si>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</si>
  <si>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</si>
  <si>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</si>
  <si>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</si>
  <si>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</si>
  <si>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</si>
  <si>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</si>
  <si>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</si>
  <si>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</si>
  <si>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</si>
  <si>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</si>
  <si>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</si>
  <si>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</si>
  <si>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</si>
  <si>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</si>
  <si>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</si>
  <si>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</si>
  <si>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</si>
  <si>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</si>
  <si>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</si>
  <si>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</si>
  <si>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</si>
  <si>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</si>
  <si>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</si>
  <si>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</si>
  <si>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</si>
  <si>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</si>
  <si>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</si>
  <si>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</si>
  <si>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</si>
  <si>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</si>
  <si>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</si>
  <si>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</si>
  <si>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</si>
  <si>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</si>
  <si>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</si>
  <si>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</si>
  <si>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</si>
  <si>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</si>
  <si>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</si>
  <si>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</si>
  <si>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</si>
  <si>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</si>
  <si>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</si>
  <si>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</si>
  <si>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</si>
  <si>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</si>
  <si>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</si>
  <si>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</si>
  <si>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</si>
  <si>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</si>
  <si>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</si>
  <si>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</si>
  <si>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</si>
  <si>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</si>
  <si>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</si>
  <si>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</si>
  <si>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</si>
  <si>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</si>
  <si>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</si>
  <si>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</si>
  <si>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</si>
  <si>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</si>
  <si>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</si>
  <si>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</si>
  <si>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</si>
  <si>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</si>
  <si>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</si>
  <si>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</si>
  <si>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</si>
  <si>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</si>
  <si>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</si>
  <si>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</si>
  <si>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</si>
  <si>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</si>
  <si>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</si>
  <si>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</si>
  <si>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</si>
  <si>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</si>
  <si>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</si>
  <si>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</si>
  <si>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</si>
  <si>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</si>
  <si>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</si>
  <si>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</si>
  <si>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</si>
  <si>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</si>
  <si>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</si>
  <si>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</si>
  <si>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</si>
  <si>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</si>
  <si>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</si>
  <si>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</si>
  <si>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</si>
  <si>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</si>
  <si>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</si>
  <si>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</si>
  <si>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</si>
  <si>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</si>
  <si>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</si>
  <si>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</si>
  <si>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</si>
  <si>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</si>
  <si>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</si>
  <si>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</si>
  <si>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</si>
  <si>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</si>
  <si>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</si>
  <si>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</si>
  <si>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</si>
  <si>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</si>
  <si>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</si>
  <si>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</si>
  <si>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</si>
  <si>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</si>
  <si>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</si>
  <si>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</si>
  <si>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</si>
  <si>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</si>
  <si>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</si>
  <si>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</si>
  <si>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</si>
  <si>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</si>
  <si>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</si>
  <si>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</si>
  <si>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</si>
  <si>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</si>
  <si>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</si>
  <si>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</si>
  <si>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</si>
  <si>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</si>
  <si>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</si>
  <si>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</si>
  <si>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</si>
  <si>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</si>
  <si>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</si>
  <si>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</si>
  <si>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</si>
  <si>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</si>
  <si>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</si>
  <si>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</si>
  <si>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</si>
  <si>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</si>
  <si>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</si>
  <si>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</si>
  <si>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</si>
  <si>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</si>
  <si>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</si>
  <si>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</si>
  <si>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</si>
  <si>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</si>
  <si>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</si>
  <si>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</si>
  <si>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</si>
  <si>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</si>
  <si>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</si>
  <si>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</si>
  <si>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</si>
  <si>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</si>
  <si>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</si>
  <si>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</si>
  <si>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</si>
  <si>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</si>
  <si>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</si>
  <si>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</si>
  <si>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</si>
  <si>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</si>
  <si>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</si>
  <si>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</si>
  <si>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</si>
  <si>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</si>
  <si>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</si>
  <si>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</si>
  <si>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</si>
  <si>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</si>
  <si>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</si>
  <si>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</si>
  <si>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</si>
  <si>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</si>
  <si>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</si>
  <si>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</si>
  <si>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</si>
  <si>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</si>
  <si>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</si>
  <si>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</si>
  <si>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</si>
  <si>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</si>
  <si>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</si>
  <si>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</si>
  <si>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</si>
  <si>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</si>
  <si>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</si>
  <si>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</si>
  <si>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</si>
  <si>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</si>
  <si>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</si>
  <si>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</si>
  <si>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</si>
  <si>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</si>
  <si>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</si>
  <si>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</si>
  <si>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</si>
  <si>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</si>
  <si>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</si>
  <si>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</si>
  <si>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</si>
  <si>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</si>
  <si>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</si>
  <si>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</si>
  <si>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</si>
  <si>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</si>
  <si>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</si>
  <si>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</si>
  <si>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</si>
  <si>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</si>
  <si>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</si>
  <si>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</si>
  <si>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</si>
  <si>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</si>
  <si>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</si>
  <si>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</si>
  <si>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</si>
  <si>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</si>
  <si>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</si>
  <si>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</si>
  <si>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</si>
  <si>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</si>
  <si>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</si>
  <si>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</si>
  <si>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</si>
  <si>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</si>
  <si>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</si>
  <si>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</si>
  <si>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</si>
  <si>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</si>
  <si>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</si>
  <si>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</si>
  <si>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</si>
  <si>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</si>
  <si>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</si>
  <si>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</si>
  <si>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</si>
  <si>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</si>
  <si>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</si>
  <si>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</si>
  <si>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</si>
  <si>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</si>
  <si>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</si>
  <si>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</si>
  <si>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</si>
  <si>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</si>
  <si>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</si>
  <si>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</si>
  <si>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</si>
  <si>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</si>
  <si>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</si>
  <si>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</si>
  <si>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</si>
  <si>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</si>
  <si>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</si>
  <si>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</si>
  <si>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</si>
  <si>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</si>
  <si>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</si>
  <si>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</si>
  <si>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</si>
  <si>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</si>
  <si>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</si>
  <si>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</si>
  <si>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</si>
  <si>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</si>
  <si>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</si>
  <si>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</si>
  <si>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</si>
  <si>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</si>
  <si>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</si>
  <si>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</si>
  <si>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</si>
  <si>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</si>
  <si>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</si>
  <si>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</si>
  <si>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</si>
  <si>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</si>
  <si>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</si>
  <si>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</si>
  <si>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</si>
  <si>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</si>
  <si>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</si>
  <si>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</si>
  <si>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</si>
  <si>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</si>
  <si>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</si>
  <si>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</si>
  <si>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</si>
  <si>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</si>
  <si>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</si>
  <si>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</si>
  <si>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</si>
  <si>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</si>
  <si>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</si>
  <si>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</si>
  <si>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</si>
  <si>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</si>
  <si>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</si>
  <si>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</si>
  <si>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</si>
  <si>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</si>
  <si>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</si>
  <si>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</si>
  <si>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</si>
  <si>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</si>
  <si>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</si>
  <si>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</si>
  <si>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</si>
  <si>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</si>
  <si>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</si>
  <si>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</si>
  <si>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</si>
  <si>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</si>
  <si>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</si>
  <si>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</si>
  <si>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</si>
  <si>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</si>
  <si>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</si>
  <si>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</si>
  <si>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</si>
  <si>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</si>
  <si>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</si>
  <si>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</si>
  <si>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</si>
  <si>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</si>
  <si>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</si>
  <si>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</si>
  <si>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</si>
  <si>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</si>
  <si>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</si>
  <si>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</si>
  <si>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</si>
  <si>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</si>
  <si>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</si>
  <si>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</si>
  <si>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</si>
  <si>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</si>
  <si>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</si>
  <si>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</si>
  <si>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</si>
  <si>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</si>
  <si>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</si>
  <si>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</si>
  <si>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</si>
  <si>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</si>
  <si>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</si>
  <si>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</si>
  <si>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</si>
  <si>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</si>
  <si>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</si>
  <si>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</si>
  <si>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</si>
  <si>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</si>
  <si>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</si>
  <si>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</si>
  <si>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</si>
  <si>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</si>
  <si>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</si>
  <si>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</si>
  <si>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</si>
  <si>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</si>
  <si>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</si>
  <si>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</si>
  <si>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</si>
  <si>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</si>
  <si>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</si>
  <si>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</si>
  <si>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</si>
  <si>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</si>
  <si>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</si>
  <si>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</si>
  <si>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</si>
  <si>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</si>
  <si>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</si>
  <si>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</si>
  <si>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</si>
  <si>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</si>
  <si>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</si>
  <si>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</si>
  <si>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</si>
  <si>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</si>
  <si>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</si>
  <si>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</si>
  <si>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</si>
  <si>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</si>
  <si>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</si>
  <si>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</si>
  <si>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</si>
  <si>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</si>
  <si>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</si>
  <si>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</si>
  <si>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</si>
  <si>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</si>
  <si>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</si>
  <si>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</si>
  <si>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</si>
  <si>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</si>
  <si>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</si>
  <si>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</si>
  <si>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</si>
  <si>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</si>
  <si>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</si>
  <si>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</si>
  <si>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</si>
  <si>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</si>
  <si>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</si>
  <si>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</si>
  <si>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</si>
  <si>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</si>
  <si>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</si>
  <si>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</si>
  <si>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</si>
  <si>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</si>
  <si>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</si>
  <si>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</si>
  <si>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</si>
  <si>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</si>
  <si>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</si>
  <si>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</si>
  <si>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</si>
  <si>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</si>
  <si>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</si>
  <si>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</si>
  <si>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</si>
  <si>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</si>
  <si>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</si>
  <si>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</si>
  <si>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</si>
  <si>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</si>
  <si>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</si>
  <si>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</si>
  <si>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</si>
  <si>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</si>
  <si>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</si>
  <si>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</si>
  <si>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</si>
  <si>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</si>
  <si>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</si>
  <si>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</si>
  <si>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</si>
  <si>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</si>
  <si>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</si>
  <si>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</si>
  <si>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</si>
  <si>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</si>
  <si>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</si>
  <si>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</si>
  <si>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</si>
  <si>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</si>
  <si>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</si>
  <si>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</si>
  <si>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</si>
  <si>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</si>
  <si>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</si>
  <si>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</si>
  <si>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</si>
  <si>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</si>
  <si>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</si>
  <si>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</si>
  <si>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</si>
  <si>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</si>
  <si>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</si>
  <si>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</si>
  <si>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</si>
  <si>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</si>
  <si>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</si>
  <si>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</si>
  <si>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</si>
  <si>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</si>
  <si>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</si>
  <si>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</si>
  <si>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</si>
  <si>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</si>
  <si>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</si>
  <si>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</si>
  <si>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</si>
  <si>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</si>
  <si>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</si>
  <si>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</si>
  <si>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</si>
  <si>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</si>
  <si>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</si>
  <si>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</si>
  <si>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</si>
  <si>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</si>
  <si>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</si>
  <si>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</si>
  <si>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</si>
  <si>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</si>
  <si>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</si>
  <si>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</si>
  <si>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</si>
  <si>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</si>
  <si>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</si>
  <si>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</si>
  <si>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</si>
  <si>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</si>
  <si>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</si>
  <si>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</si>
  <si>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</si>
  <si>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</si>
  <si>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</si>
  <si>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</si>
  <si>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</si>
  <si>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</si>
  <si>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</si>
  <si>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</si>
  <si>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</si>
  <si>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</si>
  <si>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</si>
  <si>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</si>
  <si>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</si>
  <si>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</si>
  <si>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</si>
  <si>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</si>
  <si>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</si>
  <si>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</si>
  <si>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</si>
  <si>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</si>
  <si>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</si>
  <si>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</si>
  <si>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</si>
  <si>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</si>
  <si>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</si>
  <si>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</si>
  <si>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</si>
  <si>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</si>
  <si>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</si>
  <si>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</si>
  <si>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</si>
  <si>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</si>
  <si>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</si>
  <si>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</si>
  <si>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</si>
  <si>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</si>
  <si>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</si>
  <si>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</si>
  <si>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</si>
  <si>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</si>
  <si>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</si>
  <si>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</si>
  <si>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</si>
  <si>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</si>
  <si>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</si>
  <si>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</si>
  <si>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</si>
  <si>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</si>
  <si>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</si>
  <si>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</si>
  <si>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</si>
  <si>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</si>
  <si>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</si>
  <si>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</si>
  <si>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</si>
  <si>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</si>
  <si>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</si>
  <si>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</si>
  <si>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</si>
  <si>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</si>
  <si>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</si>
  <si>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</si>
  <si>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</si>
  <si>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</si>
  <si>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</si>
  <si>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</si>
  <si>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</si>
  <si>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</si>
  <si>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</si>
  <si>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</si>
  <si>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</si>
  <si>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</si>
  <si>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</si>
  <si>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</si>
  <si>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</si>
  <si>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</si>
  <si>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</si>
  <si>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</si>
  <si>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</si>
  <si>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</si>
  <si>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</si>
  <si>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</si>
  <si>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</si>
  <si>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</si>
  <si>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</si>
  <si>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</si>
  <si>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</si>
  <si>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</si>
  <si>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</si>
  <si>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</si>
  <si>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</si>
  <si>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</si>
  <si>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</si>
  <si>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</si>
  <si>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</si>
  <si>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</si>
  <si>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</si>
  <si>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</si>
  <si>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</si>
  <si>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</si>
  <si>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</si>
  <si>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</si>
  <si>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</si>
  <si>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</si>
  <si>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</si>
  <si>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</si>
  <si>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</si>
  <si>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</si>
  <si>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</si>
  <si>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</si>
  <si>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</si>
  <si>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</si>
  <si>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</si>
  <si>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</si>
  <si>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</si>
  <si>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</si>
  <si>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</si>
  <si>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</si>
  <si>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</si>
  <si>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</si>
  <si>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</si>
  <si>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</si>
  <si>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</si>
  <si>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</si>
  <si>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</si>
  <si>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</si>
  <si>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</si>
  <si>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</si>
  <si>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</si>
  <si>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</si>
  <si>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</si>
  <si>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</si>
  <si>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</si>
  <si>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</si>
  <si>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</si>
  <si>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</si>
  <si>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</si>
  <si>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</si>
  <si>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</si>
  <si>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</si>
  <si>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</si>
  <si>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</si>
  <si>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</si>
  <si>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</si>
  <si>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</si>
  <si>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</si>
  <si>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</si>
  <si>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</si>
  <si>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</si>
  <si>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</si>
  <si>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</si>
  <si>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</si>
  <si>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</si>
  <si>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</si>
  <si>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</si>
  <si>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</si>
  <si>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</si>
  <si>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</si>
  <si>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</si>
  <si>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</si>
  <si>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</si>
  <si>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</si>
  <si>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</si>
  <si>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</si>
  <si>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</si>
  <si>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</si>
  <si>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</si>
  <si>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</si>
  <si>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</si>
  <si>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</si>
  <si>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</si>
  <si>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</si>
  <si>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</si>
  <si>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</si>
  <si>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</si>
  <si>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</si>
  <si>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</si>
  <si>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</si>
  <si>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</si>
  <si>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</si>
  <si>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</si>
  <si>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</si>
  <si>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</si>
  <si>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</si>
  <si>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</si>
  <si>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</si>
  <si>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</si>
  <si>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</si>
  <si>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</si>
  <si>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</si>
  <si>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</si>
  <si>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</si>
  <si>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</si>
  <si>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</si>
  <si>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</si>
  <si>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</si>
  <si>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</si>
  <si>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</si>
  <si>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</si>
  <si>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</si>
  <si>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</si>
  <si>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</si>
  <si>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</si>
  <si>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</si>
  <si>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</si>
  <si>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</si>
  <si>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</si>
  <si>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</si>
  <si>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</si>
  <si>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</si>
  <si>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</si>
  <si>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</si>
  <si>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</si>
  <si>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</si>
  <si>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</si>
  <si>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</si>
  <si>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</si>
  <si>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</si>
  <si>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</si>
  <si>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</si>
  <si>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</si>
  <si>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</si>
  <si>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</si>
  <si>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</si>
  <si>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</si>
  <si>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</si>
  <si>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</si>
  <si>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</si>
  <si>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</si>
  <si>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</si>
  <si>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</si>
  <si>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</si>
  <si>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</si>
  <si>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</si>
  <si>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</si>
  <si>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</si>
  <si>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</si>
  <si>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</si>
  <si>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</si>
  <si>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</si>
  <si>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</si>
  <si>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</si>
  <si>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</si>
  <si>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</si>
  <si>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</si>
  <si>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</si>
  <si>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</si>
  <si>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</si>
  <si>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</si>
  <si>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</si>
  <si>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</si>
  <si>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</si>
  <si>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</si>
  <si>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</si>
  <si>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</si>
  <si>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</si>
  <si>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</si>
  <si>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</si>
  <si>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</si>
  <si>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</si>
  <si>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</si>
  <si>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</si>
  <si>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</si>
  <si>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</si>
  <si>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</si>
  <si>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</si>
  <si>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</si>
  <si>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</si>
  <si>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</si>
  <si>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</si>
  <si>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</si>
  <si>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</si>
  <si>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</si>
  <si>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</si>
  <si>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</si>
  <si>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</si>
  <si>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</si>
  <si>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</si>
  <si>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</si>
  <si>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</si>
  <si>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</si>
  <si>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</si>
  <si>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</si>
  <si>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</si>
  <si>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</si>
  <si>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</si>
  <si>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</si>
  <si>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</si>
  <si>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</si>
  <si>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</si>
  <si>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</si>
  <si>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</si>
  <si>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</si>
  <si>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</si>
  <si>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</si>
  <si>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</si>
  <si>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</si>
  <si>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</si>
  <si>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</si>
  <si>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</si>
  <si>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</si>
  <si>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</si>
  <si>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</si>
  <si>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</si>
  <si>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</si>
  <si>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</si>
  <si>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</si>
  <si>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</si>
  <si>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</si>
  <si>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</si>
  <si>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</si>
  <si>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</si>
  <si>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</si>
  <si>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</si>
  <si>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</si>
  <si>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</si>
  <si>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</si>
  <si>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</si>
  <si>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</si>
  <si>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</si>
  <si>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</si>
  <si>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</si>
  <si>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</si>
  <si>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</si>
  <si>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</si>
  <si>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</si>
  <si>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</si>
  <si>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</si>
  <si>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</si>
  <si>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</si>
  <si>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</si>
  <si>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</si>
  <si>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</si>
  <si>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</si>
  <si>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</si>
  <si>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</si>
  <si>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</si>
  <si>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</si>
  <si>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</si>
  <si>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</si>
  <si>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</si>
  <si>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</si>
  <si>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</si>
  <si>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</si>
  <si>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</si>
  <si>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</si>
  <si>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</si>
  <si>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</si>
  <si>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</si>
  <si>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</si>
  <si>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</si>
  <si>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</si>
  <si>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</si>
  <si>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</si>
  <si>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</si>
  <si>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</si>
  <si>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</si>
  <si>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</si>
  <si>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</si>
  <si>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</si>
  <si>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</si>
  <si>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</si>
  <si>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</si>
  <si>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</si>
  <si>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</si>
  <si>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</si>
  <si>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</si>
  <si>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</si>
  <si>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</si>
  <si>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</si>
  <si>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</si>
  <si>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</si>
  <si>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</si>
  <si>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</si>
  <si>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</si>
  <si>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</si>
  <si>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</si>
  <si>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</si>
  <si>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</si>
  <si>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</si>
  <si>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</si>
  <si>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</si>
  <si>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</si>
  <si>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</si>
  <si>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</si>
  <si>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</si>
  <si>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</si>
  <si>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</si>
  <si>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</si>
  <si>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</si>
  <si>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</si>
  <si>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</si>
  <si>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</si>
  <si>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</si>
  <si>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</si>
  <si>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</si>
  <si>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</si>
  <si>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</si>
  <si>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</si>
  <si>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</si>
  <si>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</si>
  <si>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</si>
  <si>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</si>
  <si>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</si>
  <si>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</si>
  <si>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</si>
  <si>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</si>
  <si>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</si>
  <si>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</si>
  <si>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</si>
  <si>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</si>
  <si>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</si>
  <si>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</si>
  <si>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</si>
  <si>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</si>
  <si>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</si>
  <si>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</si>
  <si>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</si>
  <si>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</si>
  <si>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</si>
  <si>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</si>
  <si>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</si>
  <si>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</si>
  <si>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</si>
  <si>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</si>
  <si>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</si>
  <si>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</si>
  <si>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</si>
  <si>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</si>
  <si>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</si>
  <si>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</si>
  <si>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</si>
  <si>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</si>
  <si>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</si>
  <si>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</si>
  <si>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</si>
  <si>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</si>
  <si>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</si>
  <si>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</si>
  <si>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</si>
  <si>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</si>
  <si>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</si>
  <si>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</si>
  <si>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</si>
  <si>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</si>
  <si>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</si>
  <si>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</si>
  <si>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</si>
  <si>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</si>
  <si>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</si>
  <si>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</si>
  <si>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</si>
  <si>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</si>
  <si>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</si>
  <si>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</si>
  <si>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</si>
  <si>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</si>
  <si>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</si>
  <si>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</si>
  <si>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</si>
  <si>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</si>
  <si>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</si>
  <si>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</si>
  <si>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</si>
  <si>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</si>
  <si>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</si>
  <si>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</si>
  <si>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</si>
  <si>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</si>
  <si>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</si>
  <si>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</si>
  <si>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</si>
  <si>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</si>
  <si>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</si>
  <si>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</si>
  <si>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</si>
  <si>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</si>
  <si>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</si>
  <si>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</si>
  <si>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</si>
  <si>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</si>
  <si>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</si>
  <si>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</si>
  <si>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</si>
  <si>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</si>
  <si>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</si>
  <si>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</si>
  <si>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</si>
  <si>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</si>
  <si>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</si>
  <si>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</si>
  <si>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</si>
  <si>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</si>
  <si>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</si>
  <si>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</si>
  <si>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</si>
  <si>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</si>
  <si>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</si>
  <si>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</si>
  <si>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</si>
  <si>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</si>
  <si>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</si>
  <si>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</si>
  <si>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</si>
  <si>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</si>
  <si>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</si>
  <si>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</si>
  <si>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</si>
  <si>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</si>
  <si>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</si>
  <si>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</si>
  <si>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</si>
  <si>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</si>
  <si>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</si>
  <si>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</si>
  <si>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</si>
  <si>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</si>
  <si>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</si>
  <si>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</si>
  <si>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</si>
  <si>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</si>
  <si>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</si>
  <si>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</si>
  <si>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</si>
  <si>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</si>
  <si>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</si>
  <si>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</si>
  <si>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</si>
  <si>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</si>
  <si>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</si>
  <si>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</si>
  <si>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</si>
  <si>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</si>
  <si>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</si>
  <si>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</si>
  <si>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</si>
  <si>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</si>
  <si>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</si>
  <si>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</si>
  <si>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</si>
  <si>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</si>
  <si>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</si>
  <si>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</si>
  <si>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</si>
  <si>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</si>
  <si>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</si>
  <si>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</si>
  <si>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</si>
  <si>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</si>
  <si>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</si>
  <si>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</si>
  <si>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</si>
  <si>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</si>
  <si>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</si>
  <si>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</si>
  <si>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</si>
  <si>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</si>
  <si>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</si>
  <si>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</si>
  <si>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</si>
  <si>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</si>
  <si>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</si>
  <si>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</si>
  <si>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</si>
  <si>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</si>
  <si>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</si>
  <si>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</si>
  <si>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</si>
  <si>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</si>
  <si>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</si>
  <si>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</si>
  <si>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</si>
  <si>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</si>
  <si>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</si>
  <si>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</si>
  <si>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</si>
  <si>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</si>
  <si>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</si>
  <si>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</si>
  <si>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</si>
  <si>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</si>
  <si>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</si>
  <si>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</si>
  <si>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</si>
  <si>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</si>
  <si>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</si>
  <si>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</si>
  <si>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</si>
  <si>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</si>
  <si>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</si>
  <si>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</si>
  <si>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</si>
  <si>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</si>
  <si>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</si>
  <si>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</si>
  <si>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</si>
  <si>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</si>
  <si>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</si>
  <si>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</si>
  <si>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</si>
  <si>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</si>
  <si>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</si>
  <si>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</si>
  <si>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</si>
  <si>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</si>
  <si>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</si>
  <si>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</si>
  <si>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</si>
  <si>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</si>
  <si>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</si>
  <si>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</si>
  <si>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</si>
  <si>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</si>
  <si>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</si>
  <si>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</si>
  <si>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</si>
  <si>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</si>
  <si>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</si>
  <si>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</si>
  <si>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</si>
  <si>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</si>
  <si>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</si>
  <si>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</si>
  <si>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</si>
  <si>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</si>
  <si>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</si>
  <si>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</si>
  <si>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</si>
  <si>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</si>
  <si>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</si>
  <si>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</si>
  <si>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</si>
  <si>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</si>
  <si>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</si>
  <si>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</si>
  <si>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</si>
  <si>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</si>
  <si>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</si>
  <si>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</si>
  <si>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</si>
  <si>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</si>
  <si>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</si>
  <si>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</si>
  <si>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</si>
  <si>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</si>
  <si>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</si>
  <si>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</si>
  <si>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</si>
  <si>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</si>
  <si>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</si>
  <si>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</si>
  <si>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</si>
  <si>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</si>
  <si>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</si>
  <si>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</si>
  <si>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</si>
  <si>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</si>
  <si>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</si>
  <si>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</si>
  <si>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</si>
  <si>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</si>
  <si>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</si>
  <si>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</si>
  <si>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</si>
  <si>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</si>
  <si>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</si>
  <si>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</si>
  <si>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</si>
  <si>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</si>
  <si>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</si>
  <si>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</si>
  <si>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</si>
  <si>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</si>
  <si>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</si>
  <si>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</si>
  <si>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</si>
  <si>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</si>
  <si>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</si>
  <si>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</si>
  <si>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</si>
  <si>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</si>
  <si>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</si>
  <si>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</si>
  <si>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</si>
  <si>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</si>
  <si>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</si>
  <si>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</si>
  <si>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</si>
  <si>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</si>
  <si>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</si>
  <si>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</si>
  <si>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</si>
  <si>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</si>
  <si>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</si>
  <si>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</si>
  <si>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</si>
  <si>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</si>
  <si>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</si>
  <si>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</si>
  <si>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</si>
  <si>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</si>
  <si>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</si>
  <si>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</si>
  <si>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</si>
  <si>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</si>
  <si>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</si>
  <si>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</si>
  <si>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</si>
  <si>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</si>
  <si>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</si>
  <si>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</si>
  <si>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</si>
  <si>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</si>
  <si>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</si>
  <si>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</si>
  <si>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</si>
  <si>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</si>
  <si>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</si>
  <si>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</si>
  <si>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</si>
  <si>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</si>
  <si>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</si>
  <si>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</si>
  <si>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</si>
  <si>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</si>
  <si>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</si>
  <si>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</si>
  <si>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</si>
  <si>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</si>
  <si>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</si>
  <si>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</si>
  <si>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</si>
  <si>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</si>
  <si>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</si>
  <si>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</si>
  <si>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</si>
  <si>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</si>
  <si>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</si>
  <si>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</si>
  <si>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</si>
  <si>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</si>
  <si>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</si>
  <si>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</si>
  <si>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</si>
  <si>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</si>
  <si>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</si>
  <si>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</si>
  <si>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</si>
  <si>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</si>
  <si>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</si>
  <si>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</si>
  <si>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</si>
  <si>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</si>
  <si>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</si>
  <si>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</si>
  <si>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</si>
  <si>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</si>
  <si>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</si>
  <si>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</si>
  <si>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</si>
  <si>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</si>
  <si>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</si>
  <si>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</si>
  <si>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</si>
  <si>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</si>
  <si>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</si>
  <si>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</si>
  <si>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</si>
  <si>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</si>
  <si>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</si>
  <si>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</si>
  <si>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</si>
  <si>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</si>
  <si>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</si>
  <si>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</si>
  <si>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</si>
  <si>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</si>
  <si>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</si>
  <si>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</si>
  <si>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</si>
  <si>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</si>
  <si>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</si>
  <si>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</si>
  <si>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</si>
  <si>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</si>
  <si>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</si>
  <si>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</si>
  <si>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</si>
  <si>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</si>
  <si>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</si>
  <si>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</si>
  <si>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</si>
  <si>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</si>
  <si>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</si>
  <si>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</si>
  <si>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</si>
  <si>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</si>
  <si>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</si>
  <si>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</si>
  <si>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</si>
  <si>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</si>
  <si>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</si>
  <si>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</si>
  <si>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</si>
  <si>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</si>
  <si>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</si>
  <si>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</si>
  <si>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</si>
  <si>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</si>
  <si>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</si>
  <si>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</si>
  <si>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</si>
  <si>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</si>
  <si>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</si>
  <si>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</si>
  <si>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</si>
  <si>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</si>
  <si>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</si>
  <si>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</si>
  <si>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</si>
  <si>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</si>
  <si>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</si>
  <si>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</si>
  <si>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</si>
  <si>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</si>
  <si>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</si>
  <si>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</si>
  <si>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</si>
  <si>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</si>
  <si>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</si>
  <si>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</si>
  <si>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</si>
  <si>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</si>
  <si>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</si>
  <si>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</si>
  <si>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</si>
  <si>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</si>
  <si>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</si>
  <si>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</si>
  <si>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</si>
  <si>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</si>
  <si>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</si>
  <si>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</si>
  <si>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</si>
  <si>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</si>
  <si>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</si>
  <si>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</si>
  <si>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</si>
  <si>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</si>
  <si>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</si>
  <si>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</si>
  <si>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</si>
  <si>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</si>
  <si>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</si>
  <si>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</si>
  <si>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</si>
  <si>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</si>
  <si>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</si>
  <si>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</si>
  <si>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</si>
  <si>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</si>
  <si>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</si>
  <si>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</si>
  <si>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</si>
  <si>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</si>
  <si>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</si>
  <si>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</si>
  <si>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</si>
  <si>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</si>
  <si>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</si>
  <si>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</si>
  <si>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</si>
  <si>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</si>
  <si>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</si>
  <si>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</si>
  <si>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</si>
  <si>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</si>
  <si>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</si>
  <si>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</si>
  <si>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</si>
  <si>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</si>
  <si>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</si>
  <si>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</si>
  <si>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</si>
  <si>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</si>
  <si>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</si>
  <si>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</si>
  <si>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</si>
  <si>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</si>
  <si>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</si>
  <si>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</si>
  <si>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</si>
  <si>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</si>
  <si>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</si>
  <si>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</si>
  <si>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</si>
  <si>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</si>
  <si>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</si>
  <si>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</si>
  <si>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</si>
  <si>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</si>
  <si>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</si>
  <si>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</si>
  <si>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</si>
  <si>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</si>
  <si>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</si>
  <si>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</si>
  <si>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</si>
  <si>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</si>
  <si>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</si>
  <si>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</si>
  <si>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</si>
  <si>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</si>
  <si>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</si>
  <si>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</si>
  <si>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</si>
  <si>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</si>
  <si>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</si>
  <si>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</si>
  <si>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</si>
  <si>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</si>
  <si>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</si>
  <si>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</si>
  <si>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</si>
  <si>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</si>
  <si>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</si>
  <si>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</si>
  <si>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</si>
  <si>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</si>
  <si>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</si>
  <si>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</si>
  <si>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</si>
  <si>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</si>
  <si>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</si>
  <si>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</si>
  <si>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</si>
  <si>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</si>
  <si>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</si>
  <si>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</si>
  <si>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</si>
  <si>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</si>
  <si>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</si>
  <si>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</si>
  <si>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</si>
  <si>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</si>
  <si>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</si>
  <si>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</si>
  <si>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</si>
  <si>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</si>
  <si>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</si>
  <si>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</si>
  <si>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</si>
  <si>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</si>
  <si>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</si>
  <si>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</si>
  <si>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</si>
  <si>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</si>
  <si>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</si>
  <si>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</si>
  <si>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</si>
  <si>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</si>
  <si>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</si>
  <si>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</si>
  <si>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</si>
  <si>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</si>
  <si>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</si>
  <si>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</si>
  <si>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</si>
  <si>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</si>
  <si>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</si>
  <si>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</si>
  <si>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</si>
  <si>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</si>
  <si>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</si>
  <si>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</si>
  <si>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</si>
  <si>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</si>
  <si>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</si>
  <si>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</si>
  <si>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</si>
  <si>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</si>
  <si>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</si>
  <si>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</si>
  <si>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</si>
  <si>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</si>
  <si>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</si>
  <si>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</si>
  <si>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</si>
  <si>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</si>
  <si>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</si>
  <si>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</si>
  <si>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</si>
  <si>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</si>
  <si>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</si>
  <si>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</si>
  <si>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</si>
  <si>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</si>
  <si>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</si>
  <si>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</si>
  <si>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</si>
  <si>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</si>
  <si>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</si>
  <si>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</si>
  <si>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</si>
  <si>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</si>
  <si>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</si>
  <si>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</si>
  <si>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</si>
  <si>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</si>
  <si>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</si>
  <si>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</si>
  <si>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</si>
  <si>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</si>
  <si>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</si>
  <si>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</si>
  <si>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</si>
  <si>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</si>
  <si>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</si>
  <si>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</si>
  <si>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</si>
  <si>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</si>
  <si>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</si>
  <si>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</si>
  <si>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</si>
  <si>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</si>
  <si>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</si>
  <si>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</si>
  <si>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</si>
  <si>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</si>
  <si>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</si>
  <si>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</si>
  <si>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</si>
  <si>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</si>
  <si>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</si>
  <si>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</si>
  <si>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</si>
  <si>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</si>
  <si>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</si>
  <si>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</si>
  <si>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</si>
  <si>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</si>
  <si>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</si>
  <si>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</si>
  <si>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</si>
  <si>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</si>
  <si>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</si>
  <si>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</si>
  <si>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</si>
  <si>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</si>
  <si>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</si>
  <si>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</si>
  <si>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</si>
  <si>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</si>
  <si>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</si>
  <si>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</si>
  <si>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</si>
  <si>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</si>
  <si>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</si>
  <si>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</si>
  <si>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</si>
  <si>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</si>
  <si>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</si>
  <si>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</si>
  <si>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</si>
  <si>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</si>
  <si>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</si>
  <si>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</si>
  <si>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</si>
  <si>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</si>
  <si>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</si>
  <si>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</si>
  <si>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</si>
  <si>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</si>
  <si>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</si>
  <si>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</si>
  <si>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</si>
  <si>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</si>
  <si>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</si>
  <si>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</si>
  <si>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</si>
  <si>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</si>
  <si>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</si>
  <si>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</si>
  <si>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</si>
  <si>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</si>
  <si>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</si>
  <si>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</si>
  <si>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</si>
  <si>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</si>
  <si>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</si>
  <si>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</si>
  <si>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</si>
  <si>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</si>
  <si>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</si>
  <si>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</si>
  <si>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</si>
  <si>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</si>
  <si>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</si>
  <si>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</si>
  <si>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</si>
  <si>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</si>
  <si>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</si>
  <si>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</si>
  <si>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</si>
  <si>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</si>
  <si>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</si>
  <si>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</si>
  <si>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</si>
  <si>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</si>
  <si>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</si>
  <si>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</si>
  <si>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</si>
  <si>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</si>
  <si>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</si>
  <si>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</si>
  <si>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</si>
  <si>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</si>
  <si>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</si>
  <si>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</si>
  <si>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</si>
  <si>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</si>
  <si>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</si>
  <si>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</si>
  <si>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</si>
  <si>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</si>
  <si>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</si>
  <si>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</si>
  <si>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</si>
  <si>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</si>
  <si>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</si>
  <si>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</si>
  <si>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</si>
  <si>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</si>
  <si>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</si>
  <si>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</si>
  <si>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</si>
  <si>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</si>
  <si>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</si>
  <si>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</si>
  <si>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</si>
  <si>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</si>
  <si>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</si>
  <si>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</si>
  <si>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</si>
  <si>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</si>
  <si>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</si>
  <si>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</si>
  <si>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</si>
  <si>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</si>
  <si>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</si>
  <si>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</si>
  <si>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</si>
  <si>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</si>
  <si>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</si>
  <si>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</si>
  <si>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</si>
  <si>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</si>
  <si>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</si>
  <si>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</si>
  <si>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</si>
  <si>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</si>
  <si>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</si>
  <si>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</si>
  <si>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</si>
  <si>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</si>
  <si>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</si>
  <si>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</si>
  <si>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</si>
  <si>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</si>
  <si>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</si>
  <si>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</si>
  <si>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</si>
  <si>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</si>
  <si>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</si>
  <si>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</si>
  <si>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</si>
  <si>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</si>
  <si>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</si>
  <si>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</si>
  <si>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</si>
  <si>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</si>
  <si>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</si>
  <si>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</si>
  <si>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</si>
  <si>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</si>
  <si>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</si>
  <si>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</si>
  <si>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</si>
  <si>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</si>
  <si>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</si>
  <si>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</si>
  <si>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</si>
  <si>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</si>
  <si>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</si>
  <si>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</si>
  <si>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</si>
  <si>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</si>
  <si>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</si>
  <si>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</si>
  <si>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</si>
  <si>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</si>
  <si>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</si>
  <si>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</si>
  <si>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</si>
  <si>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</si>
  <si>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</si>
  <si>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</si>
  <si>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</si>
  <si>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</si>
  <si>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</si>
  <si>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</si>
  <si>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</si>
  <si>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</si>
  <si>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</si>
  <si>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</si>
  <si>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</si>
  <si>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</si>
  <si>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</si>
  <si>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</si>
  <si>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</si>
  <si>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</si>
  <si>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</si>
  <si>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</si>
  <si>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</si>
  <si>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</si>
  <si>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</si>
  <si>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</si>
  <si>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</si>
  <si>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</si>
  <si>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</si>
  <si>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</si>
  <si>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</si>
  <si>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</si>
  <si>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</si>
  <si>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</si>
  <si>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</si>
  <si>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</si>
  <si>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</si>
  <si>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</si>
  <si>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</si>
  <si>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</si>
  <si>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</si>
  <si>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</si>
  <si>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</si>
  <si>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</si>
  <si>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</si>
  <si>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</si>
  <si>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</si>
  <si>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</si>
  <si>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</si>
  <si>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</si>
  <si>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</si>
  <si>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</si>
  <si>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</si>
  <si>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</si>
  <si>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</si>
  <si>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</si>
  <si>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</si>
  <si>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</si>
  <si>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</si>
  <si>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</si>
  <si>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</si>
  <si>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</si>
  <si>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</si>
  <si>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</si>
  <si>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</si>
  <si>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</si>
  <si>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</si>
  <si>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</si>
  <si>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</si>
  <si>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</si>
  <si>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</si>
  <si>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</si>
  <si>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</si>
  <si>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</si>
  <si>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</si>
  <si>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</si>
  <si>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</si>
  <si>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</si>
  <si>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</si>
  <si>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</si>
  <si>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</si>
  <si>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</si>
  <si>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</si>
  <si>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</si>
  <si>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</si>
  <si>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</si>
  <si>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</si>
  <si>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</si>
  <si>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</si>
  <si>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</si>
  <si>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</si>
  <si>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</si>
  <si>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</si>
  <si>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</si>
  <si>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</si>
  <si>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</si>
  <si>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</si>
  <si>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</si>
  <si>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</si>
  <si>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</si>
  <si>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</si>
  <si>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</si>
  <si>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</si>
  <si>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</si>
  <si>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</si>
  <si>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</si>
  <si>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</si>
  <si>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</si>
  <si>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</si>
  <si>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</si>
  <si>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</si>
  <si>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</si>
  <si>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</si>
  <si>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</si>
  <si>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</si>
  <si>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</si>
  <si>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</si>
  <si>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</si>
  <si>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</si>
  <si>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</si>
  <si>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</si>
  <si>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</si>
  <si>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</si>
  <si>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</si>
  <si>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</si>
  <si>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</si>
  <si>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</si>
  <si>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</si>
  <si>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</si>
  <si>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</si>
  <si>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</si>
  <si>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</si>
  <si>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</si>
  <si>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</si>
  <si>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</si>
  <si>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</si>
  <si>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</si>
  <si>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</si>
  <si>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</si>
  <si>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</si>
  <si>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</si>
  <si>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</si>
  <si>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</si>
  <si>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</si>
  <si>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</si>
  <si>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</si>
  <si>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</si>
  <si>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</si>
  <si>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</si>
  <si>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</si>
  <si>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</si>
  <si>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</si>
  <si>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</si>
  <si>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</si>
  <si>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</si>
  <si>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</si>
  <si>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</si>
  <si>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</si>
  <si>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</si>
  <si>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</si>
  <si>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</si>
  <si>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</si>
  <si>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</si>
  <si>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</si>
  <si>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</si>
  <si>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</si>
  <si>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</si>
  <si>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</si>
  <si>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</si>
  <si>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</si>
  <si>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</si>
  <si>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</si>
  <si>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</si>
  <si>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</si>
  <si>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</si>
  <si>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</si>
  <si>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</si>
  <si>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</si>
  <si>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</si>
  <si>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</si>
  <si>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</si>
  <si>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</si>
  <si>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</si>
  <si>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</si>
  <si>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</si>
  <si>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</si>
  <si>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</si>
  <si>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</si>
  <si>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</si>
  <si>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</si>
  <si>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</si>
  <si>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</si>
  <si>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</si>
  <si>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</si>
  <si>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</si>
  <si>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</si>
  <si>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</si>
  <si>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</si>
  <si>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</si>
  <si>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</si>
  <si>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</si>
  <si>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</si>
  <si>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</si>
  <si>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</si>
  <si>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</si>
  <si>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</si>
  <si>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</si>
  <si>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</si>
  <si>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</si>
  <si>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</si>
  <si>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</si>
  <si>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</si>
  <si>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</si>
  <si>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</si>
  <si>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</si>
  <si>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</si>
  <si>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</si>
  <si>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</si>
  <si>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</si>
  <si>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</si>
  <si>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</si>
  <si>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</si>
  <si>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</si>
  <si>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</si>
  <si>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</si>
  <si>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</si>
  <si>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</si>
  <si>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</si>
  <si>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</si>
  <si>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</si>
  <si>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</si>
  <si>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</si>
  <si>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</si>
  <si>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</si>
  <si>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</si>
  <si>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</si>
  <si>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</si>
  <si>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</si>
  <si>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</si>
  <si>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</si>
  <si>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</si>
  <si>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</si>
  <si>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</si>
  <si>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</si>
  <si>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</si>
  <si>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</si>
  <si>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</si>
  <si>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</si>
  <si>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</si>
  <si>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</si>
  <si>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</si>
  <si>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</si>
  <si>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</si>
  <si>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</si>
  <si>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</si>
  <si>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</si>
  <si>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</si>
  <si>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</si>
  <si>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</si>
  <si>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</si>
  <si>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</si>
  <si>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</si>
  <si>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</si>
  <si>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</si>
  <si>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</si>
  <si>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</si>
  <si>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</si>
  <si>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</si>
  <si>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</si>
  <si>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</si>
  <si>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</si>
  <si>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</si>
  <si>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</si>
  <si>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</si>
  <si>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</si>
  <si>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</si>
  <si>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</si>
  <si>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</si>
  <si>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</si>
  <si>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</si>
  <si>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</si>
  <si>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</si>
  <si>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</si>
  <si>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</si>
  <si>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</si>
  <si>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</si>
  <si>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</si>
  <si>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</si>
  <si>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</si>
  <si>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</si>
  <si>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</si>
  <si>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</si>
  <si>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</si>
  <si>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</si>
  <si>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</si>
  <si>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</si>
  <si>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</si>
  <si>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</si>
  <si>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</si>
  <si>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</si>
  <si>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</si>
  <si>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</si>
  <si>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</si>
  <si>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</si>
  <si>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</si>
  <si>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</si>
  <si>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</si>
  <si>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</si>
  <si>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</si>
  <si>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</si>
  <si>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</si>
  <si>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</si>
  <si>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</si>
  <si>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</si>
  <si>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</si>
  <si>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</si>
  <si>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</si>
  <si>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</si>
  <si>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</si>
  <si>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</si>
  <si>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</si>
  <si>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</si>
  <si>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</si>
  <si>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</si>
  <si>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</si>
  <si>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</si>
  <si>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</si>
  <si>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</si>
  <si>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</si>
  <si>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</si>
  <si>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</si>
  <si>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</si>
  <si>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</si>
  <si>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</si>
  <si>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</si>
  <si>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</si>
  <si>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</si>
  <si>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</si>
  <si>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</si>
  <si>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</si>
  <si>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</si>
  <si>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</si>
  <si>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</si>
  <si>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</si>
  <si>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</si>
  <si>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</si>
  <si>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</si>
  <si>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</si>
  <si>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</si>
  <si>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</si>
  <si>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</si>
  <si>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</si>
  <si>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</si>
  <si>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</si>
  <si>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</si>
  <si>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</si>
  <si>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</si>
  <si>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</si>
  <si>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</si>
  <si>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</si>
  <si>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</si>
  <si>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</si>
  <si>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</si>
  <si>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</si>
  <si>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</si>
  <si>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</si>
  <si>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</si>
  <si>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</si>
  <si>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</si>
  <si>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</si>
  <si>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</si>
  <si>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</si>
  <si>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</si>
  <si>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</si>
  <si>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</si>
  <si>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</si>
  <si>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</si>
  <si>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</si>
  <si>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</si>
  <si>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</si>
  <si>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</si>
  <si>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</si>
  <si>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</si>
  <si>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</si>
  <si>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</si>
  <si>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</si>
  <si>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</si>
  <si>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</si>
  <si>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</si>
  <si>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</si>
  <si>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</si>
  <si>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</si>
  <si>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</si>
  <si>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</si>
  <si>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</si>
  <si>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</si>
  <si>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</si>
  <si>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</si>
  <si>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</si>
  <si>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</si>
  <si>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</si>
  <si>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</si>
  <si>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</si>
  <si>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</si>
  <si>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</si>
  <si>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</si>
  <si>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</si>
  <si>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</si>
  <si>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</si>
  <si>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</si>
  <si>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</si>
  <si>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</si>
  <si>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</si>
  <si>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</si>
  <si>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</si>
  <si>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</si>
  <si>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</si>
  <si>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</si>
  <si>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</si>
  <si>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</si>
  <si>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</si>
  <si>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</si>
  <si>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</si>
  <si>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</si>
  <si>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</si>
  <si>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</si>
  <si>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</si>
  <si>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</si>
  <si>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</si>
  <si>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</si>
  <si>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</si>
  <si>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</si>
  <si>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</si>
  <si>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</si>
  <si>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</si>
  <si>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</si>
  <si>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</si>
  <si>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</si>
  <si>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</si>
  <si>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</si>
  <si>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</si>
  <si>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</si>
  <si>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</si>
  <si>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</si>
  <si>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</si>
  <si>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</si>
  <si>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</si>
  <si>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</si>
  <si>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</si>
  <si>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</si>
  <si>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</si>
  <si>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</si>
  <si>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</si>
  <si>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</si>
  <si>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</si>
  <si>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</si>
  <si>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</si>
  <si>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</si>
  <si>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</si>
  <si>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</si>
  <si>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</si>
  <si>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</si>
  <si>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</si>
  <si>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</si>
  <si>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</si>
  <si>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</si>
  <si>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</si>
  <si>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</si>
  <si>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</si>
  <si>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</si>
  <si>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</si>
  <si>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</si>
  <si>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</si>
  <si>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</si>
  <si>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</si>
  <si>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</si>
  <si>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</si>
  <si>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</si>
  <si>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</si>
  <si>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</si>
  <si>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</si>
  <si>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</si>
  <si>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</si>
  <si>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</si>
  <si>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</si>
  <si>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</si>
  <si>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</si>
  <si>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</si>
  <si>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</si>
  <si>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</si>
  <si>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</si>
  <si>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</si>
  <si>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</si>
  <si>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</si>
  <si>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</si>
  <si>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</si>
  <si>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</si>
  <si>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</si>
  <si>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</si>
  <si>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</si>
  <si>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</si>
  <si>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</si>
  <si>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</si>
  <si>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</si>
  <si>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</si>
  <si>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</si>
  <si>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</si>
  <si>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</si>
  <si>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</si>
  <si>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</si>
  <si>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</si>
  <si>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</si>
  <si>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</si>
  <si>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</si>
  <si>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</si>
  <si>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</si>
  <si>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</si>
  <si>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</si>
  <si>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</si>
  <si>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</si>
  <si>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</si>
  <si>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</si>
  <si>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</si>
  <si>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</si>
  <si>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</si>
  <si>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</si>
  <si>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</si>
  <si>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</si>
  <si>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</si>
  <si>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</si>
  <si>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</si>
  <si>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</si>
  <si>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</si>
  <si>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</si>
  <si>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</si>
  <si>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</si>
  <si>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</si>
  <si>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</si>
  <si>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</si>
  <si>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</si>
  <si>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</si>
  <si>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</si>
  <si>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</si>
  <si>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</si>
  <si>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</si>
  <si>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</si>
  <si>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</si>
  <si>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</si>
  <si>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</si>
  <si>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</si>
  <si>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</si>
  <si>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</si>
  <si>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</si>
  <si>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</si>
  <si>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</si>
  <si>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</si>
  <si>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</si>
  <si>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</si>
  <si>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</si>
  <si>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</si>
  <si>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</si>
  <si>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</si>
  <si>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</si>
  <si>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</si>
  <si>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</si>
  <si>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</si>
  <si>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</si>
  <si>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</si>
  <si>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</si>
  <si>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</si>
  <si>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</si>
  <si>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</si>
  <si>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</si>
  <si>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</si>
  <si>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</si>
  <si>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</si>
  <si>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</si>
  <si>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</si>
  <si>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</si>
  <si>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</si>
  <si>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</si>
  <si>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</si>
  <si>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</si>
  <si>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</si>
  <si>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</si>
  <si>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</si>
  <si>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</si>
  <si>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</si>
  <si>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</si>
  <si>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</si>
  <si>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</si>
  <si>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</si>
  <si>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</si>
  <si>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</si>
  <si>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</si>
  <si>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</si>
  <si>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</si>
  <si>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</si>
  <si>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</si>
  <si>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</si>
  <si>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</si>
  <si>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</si>
  <si>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</si>
  <si>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</si>
  <si>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</si>
  <si>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</si>
  <si>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</si>
  <si>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</si>
  <si>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</si>
  <si>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</si>
  <si>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</si>
  <si>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</si>
  <si>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</si>
  <si>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</si>
  <si>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</si>
  <si>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</si>
  <si>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</si>
  <si>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</si>
  <si>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</si>
  <si>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</si>
  <si>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</si>
  <si>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</si>
  <si>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</si>
  <si>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</si>
  <si>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</si>
  <si>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</si>
  <si>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</si>
  <si>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</si>
  <si>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</si>
  <si>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</si>
  <si>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</si>
  <si>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</si>
  <si>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</si>
  <si>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</si>
  <si>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</si>
  <si>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</si>
  <si>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</si>
  <si>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</si>
  <si>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</si>
  <si>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</si>
  <si>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</si>
  <si>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</si>
  <si>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</si>
  <si>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</si>
  <si>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</si>
  <si>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</si>
  <si>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</si>
  <si>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</si>
  <si>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</si>
  <si>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</si>
  <si>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</si>
  <si>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</si>
  <si>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</si>
  <si>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</si>
  <si>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</si>
  <si>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</si>
  <si>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</si>
  <si>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</si>
  <si>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</si>
  <si>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</si>
  <si>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</si>
  <si>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</si>
  <si>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</si>
  <si>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</si>
  <si>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</si>
  <si>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</si>
  <si>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</si>
  <si>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</si>
  <si>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</si>
  <si>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</si>
  <si>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</si>
  <si>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</si>
  <si>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</si>
  <si>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</si>
  <si>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</si>
  <si>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</si>
  <si>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</si>
  <si>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</si>
  <si>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</si>
  <si>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</si>
  <si>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</si>
  <si>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</si>
  <si>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</si>
  <si>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</si>
  <si>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</si>
  <si>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</si>
  <si>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</si>
  <si>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</si>
  <si>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</si>
  <si>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</si>
  <si>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</si>
  <si>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</si>
  <si>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</si>
  <si>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</si>
  <si>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</si>
  <si>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</si>
  <si>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</si>
  <si>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</si>
  <si>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</si>
  <si>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</si>
  <si>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</si>
  <si>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</si>
  <si>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</si>
  <si>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</si>
  <si>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</si>
  <si>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</si>
  <si>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</si>
  <si>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</si>
  <si>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</si>
  <si>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</si>
  <si>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</si>
  <si>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</si>
  <si>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</si>
  <si>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</si>
  <si>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</si>
  <si>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</si>
  <si>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</si>
  <si>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</si>
  <si>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</si>
  <si>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</si>
  <si>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</si>
  <si>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</si>
  <si>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</si>
  <si>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</si>
  <si>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</si>
  <si>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</si>
  <si>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</si>
  <si>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</si>
  <si>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</si>
  <si>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</si>
  <si>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</si>
  <si>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</si>
  <si>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</si>
  <si>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</si>
  <si>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</si>
  <si>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</si>
  <si>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</si>
  <si>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</si>
  <si>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</si>
  <si>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</si>
  <si>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</si>
  <si>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</si>
  <si>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</si>
  <si>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</si>
  <si>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</si>
  <si>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</si>
  <si>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</si>
  <si>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</si>
  <si>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</si>
  <si>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</si>
  <si>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</si>
  <si>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</si>
  <si>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</si>
  <si>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</si>
  <si>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</si>
  <si>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</si>
  <si>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</si>
  <si>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</si>
  <si>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</si>
  <si>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</si>
  <si>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</si>
  <si>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</si>
  <si>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</si>
  <si>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</si>
  <si>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</si>
  <si>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</si>
  <si>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</si>
  <si>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</si>
  <si>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</si>
  <si>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</si>
  <si>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</si>
  <si>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</si>
  <si>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</si>
  <si>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</si>
  <si>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</si>
  <si>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</si>
  <si>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</si>
  <si>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</si>
  <si>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</si>
  <si>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</si>
  <si>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</si>
  <si>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</si>
  <si>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</si>
  <si>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</si>
  <si>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</si>
  <si>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</si>
  <si>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</si>
  <si>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</si>
  <si>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</si>
  <si>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</si>
  <si>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</si>
  <si>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</si>
  <si>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</si>
  <si>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</si>
  <si>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</si>
  <si>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</si>
  <si>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</si>
  <si>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</si>
  <si>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</si>
  <si>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</si>
  <si>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</si>
  <si>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</si>
  <si>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</si>
  <si>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</si>
  <si>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</si>
  <si>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</si>
  <si>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</si>
  <si>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</si>
  <si>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</si>
  <si>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</si>
  <si>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</si>
  <si>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</si>
  <si>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</si>
  <si>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</si>
  <si>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</si>
  <si>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</si>
  <si>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</si>
  <si>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</si>
  <si>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</si>
  <si>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</si>
  <si>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</si>
  <si>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</si>
  <si>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</si>
  <si>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</si>
  <si>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</si>
  <si>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</si>
  <si>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</si>
  <si>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</si>
  <si>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</si>
  <si>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</si>
  <si>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</si>
  <si>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</si>
  <si>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</si>
  <si>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</si>
  <si>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</si>
  <si>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</si>
  <si>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</si>
  <si>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</si>
  <si>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</si>
  <si>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</si>
  <si>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</si>
  <si>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</si>
  <si>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</si>
  <si>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</si>
  <si>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</si>
  <si>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</si>
  <si>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</si>
  <si>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</si>
  <si>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</si>
  <si>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</si>
  <si>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</si>
  <si>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</si>
  <si>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</si>
  <si>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</si>
  <si>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</si>
  <si>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</si>
  <si>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</si>
  <si>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</si>
  <si>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</si>
  <si>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</si>
  <si>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</si>
  <si>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</si>
  <si>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</si>
  <si>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</si>
  <si>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</si>
  <si>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</si>
  <si>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</si>
  <si>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</si>
  <si>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</si>
  <si>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</si>
  <si>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</si>
  <si>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</si>
  <si>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</si>
  <si>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</si>
  <si>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</si>
  <si>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</si>
  <si>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</si>
  <si>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</si>
  <si>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</si>
  <si>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</si>
  <si>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</si>
  <si>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</si>
  <si>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</si>
  <si>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</si>
  <si>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</si>
  <si>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</si>
  <si>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</si>
  <si>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</si>
  <si>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</si>
  <si>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</si>
  <si>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</si>
  <si>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</si>
  <si>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</si>
  <si>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</si>
  <si>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</si>
  <si>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</si>
  <si>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</si>
  <si>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</si>
  <si>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</si>
  <si>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</si>
  <si>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</si>
  <si>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</si>
  <si>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</si>
  <si>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</si>
  <si>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</si>
  <si>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</si>
  <si>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</si>
  <si>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</si>
  <si>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</si>
  <si>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</si>
  <si>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</si>
  <si>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</si>
  <si>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</si>
  <si>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</si>
  <si>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</si>
  <si>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</si>
  <si>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</si>
  <si>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</si>
  <si>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</si>
  <si>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</si>
  <si>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</si>
  <si>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</si>
  <si>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</si>
  <si>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</si>
  <si>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</si>
  <si>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</si>
  <si>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</si>
  <si>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</si>
  <si>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</si>
  <si>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</si>
  <si>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</si>
  <si>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</si>
  <si>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</si>
  <si>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</si>
  <si>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</si>
  <si>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</si>
  <si>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</si>
  <si>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</si>
  <si>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</si>
  <si>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</si>
  <si>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</si>
  <si>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</si>
  <si>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</si>
  <si>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</si>
  <si>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</si>
  <si>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</si>
  <si>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</si>
  <si>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</si>
  <si>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</si>
  <si>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</si>
  <si>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</si>
  <si>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</si>
  <si>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</si>
  <si>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</si>
  <si>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</si>
  <si>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</si>
  <si>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</si>
  <si>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</si>
  <si>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</si>
  <si>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</si>
  <si>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</si>
  <si>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</si>
  <si>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</si>
  <si>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</si>
  <si>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</si>
  <si>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</si>
  <si>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</si>
  <si>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</si>
  <si>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</si>
  <si>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</si>
  <si>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</si>
  <si>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</si>
  <si>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</si>
  <si>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</si>
  <si>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</si>
  <si>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</si>
  <si>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</si>
  <si>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</si>
  <si>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</si>
  <si>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</si>
  <si>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</si>
  <si>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</si>
  <si>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</si>
  <si>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</si>
  <si>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</si>
  <si>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</si>
  <si>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</si>
  <si>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</si>
  <si>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</si>
  <si>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</si>
  <si>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</si>
  <si>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</si>
  <si>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</si>
  <si>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</si>
  <si>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</si>
  <si>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</si>
  <si>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</si>
  <si>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</si>
  <si>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</si>
  <si>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</si>
  <si>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</si>
  <si>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</si>
  <si>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</si>
  <si>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</si>
  <si>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</si>
  <si>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</si>
  <si>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</si>
  <si>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</si>
  <si>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</si>
  <si>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</si>
  <si>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</si>
  <si>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</si>
  <si>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</si>
  <si>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</si>
  <si>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</si>
  <si>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</si>
  <si>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</si>
  <si>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</si>
  <si>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</si>
  <si>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</si>
  <si>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</si>
  <si>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</si>
  <si>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</si>
  <si>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</si>
  <si>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</si>
  <si>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</si>
  <si>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</si>
  <si>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</si>
  <si>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</si>
  <si>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</si>
  <si>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</si>
  <si>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</si>
  <si>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</si>
  <si>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</si>
  <si>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</si>
  <si>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</si>
  <si>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</si>
  <si>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</si>
  <si>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</si>
  <si>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</si>
  <si>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</si>
  <si>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</si>
  <si>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</si>
  <si>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</si>
  <si>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</si>
  <si>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</si>
  <si>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</si>
  <si>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</si>
  <si>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</si>
  <si>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</si>
  <si>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</si>
  <si>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</si>
  <si>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</si>
  <si>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</si>
  <si>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</si>
  <si>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</si>
  <si>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</si>
  <si>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</si>
  <si>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</si>
  <si>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</si>
  <si>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</si>
  <si>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</si>
  <si>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</si>
  <si>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</si>
  <si>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</si>
  <si>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</si>
  <si>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</si>
  <si>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</si>
  <si>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</si>
  <si>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</si>
  <si>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</si>
  <si>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</si>
  <si>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</si>
  <si>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</si>
  <si>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</si>
  <si>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</si>
  <si>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</si>
  <si>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</si>
  <si>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</si>
  <si>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</si>
  <si>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</si>
  <si>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</si>
  <si>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</si>
  <si>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</si>
  <si>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</si>
  <si>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</si>
  <si>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</si>
  <si>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</si>
  <si>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</si>
  <si>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</si>
  <si>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</si>
  <si>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</si>
  <si>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</si>
  <si>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</si>
  <si>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</si>
  <si>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</si>
  <si>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</si>
  <si>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</si>
  <si>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</si>
  <si>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</si>
  <si>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</si>
  <si>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</si>
  <si>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</si>
  <si>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</si>
  <si>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</si>
  <si>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</si>
  <si>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</si>
  <si>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</si>
  <si>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</si>
  <si>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</si>
  <si>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</si>
  <si>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</si>
  <si>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</si>
  <si>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</si>
  <si>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</si>
  <si>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</si>
  <si>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</si>
  <si>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</si>
  <si>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</si>
  <si>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</si>
  <si>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</si>
  <si>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</si>
  <si>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</si>
  <si>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</si>
  <si>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</si>
  <si>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</si>
  <si>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</si>
  <si>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</si>
  <si>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</si>
  <si>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</si>
  <si>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</si>
  <si>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</si>
  <si>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</si>
  <si>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</si>
  <si>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</si>
  <si>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</si>
  <si>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</si>
  <si>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</si>
  <si>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</si>
  <si>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</si>
  <si>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</si>
  <si>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</si>
  <si>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</si>
  <si>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</si>
  <si>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</si>
  <si>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</si>
  <si>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</si>
  <si>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</si>
  <si>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</si>
  <si>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</si>
  <si>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</si>
  <si>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</si>
  <si>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</si>
  <si>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</si>
  <si>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</si>
  <si>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</si>
  <si>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</si>
  <si>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</si>
  <si>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</si>
  <si>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</si>
  <si>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</si>
  <si>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</si>
  <si>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</si>
  <si>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</si>
  <si>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</si>
  <si>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</si>
  <si>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</si>
  <si>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</si>
  <si>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</si>
  <si>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</si>
  <si>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</si>
  <si>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</si>
  <si>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</si>
  <si>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</si>
  <si>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</si>
  <si>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</si>
  <si>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</si>
  <si>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</si>
  <si>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</si>
  <si>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</si>
  <si>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</si>
  <si>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</si>
  <si>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</si>
  <si>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</si>
  <si>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</si>
  <si>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</si>
  <si>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</si>
  <si>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</si>
  <si>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</si>
  <si>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</si>
  <si>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</si>
  <si>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</si>
  <si>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</si>
  <si>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</si>
  <si>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</si>
  <si>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</si>
  <si>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</si>
  <si>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</si>
  <si>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</si>
  <si>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</si>
  <si>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</si>
  <si>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</si>
  <si>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</si>
  <si>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</si>
  <si>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</si>
  <si>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</si>
  <si>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</si>
  <si>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</si>
  <si>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</si>
  <si>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</si>
  <si>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</si>
  <si>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</si>
  <si>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</si>
  <si>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</si>
  <si>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</si>
  <si>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</si>
  <si>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</si>
  <si>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</si>
  <si>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</si>
  <si>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</si>
  <si>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</si>
  <si>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</si>
  <si>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</si>
  <si>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</si>
  <si>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</si>
  <si>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</si>
  <si>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</si>
  <si>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</si>
  <si>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</si>
  <si>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</si>
  <si>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</si>
  <si>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</si>
  <si>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</si>
  <si>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</si>
  <si>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</si>
  <si>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</si>
  <si>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</si>
  <si>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</si>
  <si>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</si>
  <si>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</si>
  <si>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</si>
  <si>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</si>
  <si>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</si>
  <si>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</si>
  <si>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</si>
  <si>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</si>
  <si>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</si>
  <si>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</si>
  <si>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</si>
  <si>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</si>
  <si>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</si>
  <si>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</si>
  <si>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</si>
  <si>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</si>
  <si>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</si>
  <si>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</si>
  <si>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</si>
  <si>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</si>
  <si>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</si>
  <si>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</si>
  <si>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</si>
  <si>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</si>
  <si>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</si>
  <si>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</si>
  <si>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</si>
  <si>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</si>
  <si>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</si>
  <si>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</si>
  <si>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</si>
  <si>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</si>
  <si>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</si>
  <si>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</si>
  <si>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</si>
  <si>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</si>
  <si>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</si>
  <si>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</si>
  <si>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</si>
  <si>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</si>
  <si>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</si>
  <si>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</si>
  <si>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</si>
  <si>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</si>
  <si>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</si>
  <si>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</si>
  <si>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</si>
  <si>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</si>
  <si>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</si>
  <si>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</si>
  <si>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</si>
  <si>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</si>
  <si>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</si>
  <si>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</si>
  <si>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</si>
  <si>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</si>
  <si>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</si>
  <si>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</si>
  <si>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</si>
  <si>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</si>
  <si>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</si>
  <si>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</si>
  <si>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</si>
  <si>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</si>
  <si>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</si>
  <si>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</si>
  <si>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</si>
  <si>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</si>
  <si>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</si>
  <si>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</si>
  <si>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</si>
  <si>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</si>
  <si>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</si>
  <si>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</si>
  <si>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</si>
  <si>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</si>
  <si>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</si>
  <si>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</si>
  <si>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</si>
  <si>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</si>
  <si>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</si>
  <si>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</si>
  <si>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</si>
  <si>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</si>
  <si>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</si>
  <si>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</si>
  <si>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</si>
  <si>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</si>
  <si>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</si>
  <si>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</si>
  <si>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</si>
  <si>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</si>
  <si>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</si>
  <si>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</si>
  <si>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</si>
  <si>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</si>
  <si>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</si>
  <si>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</si>
  <si>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</si>
  <si>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</si>
  <si>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</si>
  <si>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</si>
  <si>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</si>
  <si>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</si>
  <si>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</si>
  <si>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</si>
  <si>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</si>
  <si>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</si>
  <si>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</si>
  <si>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</si>
  <si>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</si>
  <si>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</si>
  <si>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</si>
  <si>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</si>
  <si>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</si>
  <si>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</si>
  <si>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</si>
  <si>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</si>
  <si>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</si>
  <si>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</si>
  <si>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</si>
  <si>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</si>
  <si>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</si>
  <si>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</si>
  <si>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</si>
  <si>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</si>
  <si>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</si>
  <si>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</si>
  <si>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</si>
  <si>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</si>
  <si>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</si>
  <si>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</si>
  <si>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</si>
  <si>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</si>
  <si>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</si>
  <si>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</si>
  <si>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</si>
  <si>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</si>
  <si>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</si>
  <si>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</si>
  <si>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</si>
  <si>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</si>
  <si>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</si>
  <si>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</si>
  <si>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</si>
  <si>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</si>
  <si>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</si>
  <si>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</si>
  <si>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</si>
  <si>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</si>
  <si>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</si>
  <si>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</si>
  <si>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</si>
  <si>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</si>
  <si>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</si>
  <si>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</si>
  <si>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</si>
  <si>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</si>
  <si>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</si>
  <si>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</si>
  <si>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</si>
  <si>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</si>
  <si>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</si>
  <si>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</si>
  <si>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</si>
  <si>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</si>
  <si>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</si>
  <si>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</si>
  <si>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</si>
  <si>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</si>
  <si>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</si>
  <si>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</si>
  <si>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</si>
  <si>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</si>
  <si>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</si>
  <si>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</si>
  <si>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</si>
  <si>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</si>
  <si>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</si>
  <si>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</si>
  <si>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</si>
  <si>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</si>
  <si>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</si>
  <si>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</si>
  <si>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</si>
  <si>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</si>
  <si>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</si>
  <si>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</si>
  <si>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</si>
  <si>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</si>
  <si>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</si>
  <si>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</si>
  <si>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</si>
  <si>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</si>
  <si>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</si>
  <si>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</si>
  <si>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</si>
  <si>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</si>
  <si>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</si>
  <si>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</si>
  <si>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</si>
  <si>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</si>
  <si>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</si>
  <si>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</si>
  <si>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</si>
  <si>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</si>
  <si>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</si>
  <si>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</si>
  <si>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</si>
  <si>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</si>
  <si>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</si>
  <si>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</si>
  <si>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</si>
  <si>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</si>
  <si>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</si>
  <si>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</si>
  <si>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</si>
  <si>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</si>
  <si>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</si>
  <si>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</si>
  <si>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</si>
  <si>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</si>
  <si>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</si>
  <si>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</si>
  <si>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</si>
  <si>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</si>
  <si>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</si>
  <si>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</si>
  <si>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</si>
  <si>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</si>
  <si>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</si>
  <si>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</si>
  <si>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</si>
  <si>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</si>
  <si>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</si>
  <si>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</si>
  <si>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</si>
  <si>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</si>
  <si>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</si>
  <si>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</si>
  <si>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</si>
  <si>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</si>
  <si>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</si>
  <si>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</si>
  <si>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</si>
  <si>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</si>
  <si>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</si>
  <si>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</si>
  <si>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</si>
  <si>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</si>
  <si>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</si>
  <si>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</si>
  <si>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</si>
  <si>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</si>
  <si>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</si>
  <si>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</si>
  <si>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</si>
  <si>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</si>
  <si>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</si>
  <si>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</si>
  <si>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</si>
  <si>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</si>
  <si>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</si>
  <si>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</si>
  <si>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</si>
  <si>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</si>
  <si>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</si>
  <si>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</si>
  <si>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</si>
  <si>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</si>
  <si>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</si>
  <si>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</si>
  <si>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</si>
  <si>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</si>
  <si>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</si>
  <si>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</si>
  <si>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</si>
  <si>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</si>
  <si>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</si>
  <si>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</si>
  <si>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</si>
  <si>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</si>
  <si>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</si>
  <si>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</si>
  <si>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</si>
  <si>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</si>
  <si>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</si>
  <si>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</si>
  <si>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</si>
  <si>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</si>
  <si>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</si>
  <si>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</si>
  <si>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</si>
  <si>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</si>
  <si>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</si>
  <si>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</si>
  <si>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</si>
  <si>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</si>
  <si>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</si>
  <si>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</si>
  <si>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</si>
  <si>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</si>
  <si>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</si>
  <si>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</si>
  <si>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</si>
  <si>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</si>
  <si>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</si>
  <si>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</si>
  <si>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</si>
  <si>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</si>
  <si>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</si>
  <si>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</si>
  <si>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</si>
  <si>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</si>
  <si>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</si>
  <si>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</si>
  <si>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</si>
  <si>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</si>
  <si>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</si>
  <si>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</si>
  <si>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</si>
  <si>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</si>
  <si>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</si>
  <si>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</si>
  <si>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</si>
  <si>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</si>
  <si>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</si>
  <si>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</si>
  <si>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</si>
  <si>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</si>
  <si>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</si>
  <si>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</si>
  <si>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</si>
  <si>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</si>
  <si>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</si>
  <si>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</si>
  <si>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</si>
  <si>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</si>
  <si>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</si>
  <si>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</si>
  <si>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</si>
  <si>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</si>
  <si>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</si>
  <si>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</si>
  <si>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</si>
  <si>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</si>
  <si>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</si>
  <si>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</si>
  <si>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</si>
  <si>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</si>
  <si>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</si>
  <si>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</si>
  <si>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</si>
  <si>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</si>
  <si>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</si>
  <si>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</si>
  <si>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</si>
  <si>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</si>
  <si>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</si>
  <si>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</si>
  <si>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</si>
  <si>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</si>
  <si>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</si>
  <si>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</si>
  <si>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</si>
  <si>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</si>
  <si>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</si>
  <si>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</si>
  <si>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</si>
  <si>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</si>
  <si>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</si>
  <si>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</si>
  <si>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</si>
  <si>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</si>
  <si>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</si>
  <si>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</si>
  <si>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</si>
  <si>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</si>
  <si>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</si>
  <si>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</si>
  <si>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</si>
  <si>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</si>
  <si>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</si>
  <si>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</si>
  <si>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</si>
  <si>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</si>
  <si>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</si>
  <si>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</si>
  <si>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</si>
  <si>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</si>
  <si>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</si>
  <si>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</si>
  <si>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</si>
  <si>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</si>
  <si>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</si>
  <si>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</si>
  <si>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</si>
  <si>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</si>
  <si>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</si>
  <si>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</si>
  <si>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</si>
  <si>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</si>
  <si>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</si>
  <si>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</si>
  <si>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</si>
  <si>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</si>
  <si>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</si>
  <si>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</si>
  <si>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</si>
  <si>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</si>
  <si>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</si>
  <si>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</si>
  <si>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</si>
  <si>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</si>
  <si>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</si>
  <si>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</si>
  <si>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</si>
  <si>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</si>
  <si>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</si>
  <si>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</si>
  <si>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</si>
  <si>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</si>
  <si>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</si>
  <si>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</si>
  <si>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</si>
  <si>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</si>
  <si>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</si>
  <si>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</si>
  <si>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</si>
  <si>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</si>
  <si>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</si>
  <si>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</si>
  <si>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</si>
  <si>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</si>
  <si>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</si>
  <si>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</si>
  <si>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</si>
  <si>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</si>
  <si>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</si>
  <si>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</si>
  <si>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</si>
  <si>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</si>
  <si>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</si>
  <si>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</si>
  <si>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</si>
  <si>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</si>
  <si>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</si>
  <si>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</si>
  <si>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</si>
  <si>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</si>
  <si>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</si>
  <si>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</si>
  <si>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</si>
  <si>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</si>
  <si>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</si>
  <si>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</si>
  <si>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</si>
  <si>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</si>
  <si>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</si>
  <si>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</si>
  <si>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</si>
  <si>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</si>
  <si>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</si>
  <si>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</si>
  <si>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</si>
  <si>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</si>
  <si>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</si>
  <si>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</si>
  <si>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</si>
  <si>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</si>
  <si>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</si>
  <si>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</si>
  <si>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</si>
  <si>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</si>
  <si>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</si>
  <si>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</si>
  <si>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</si>
  <si>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</si>
  <si>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</si>
  <si>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</si>
  <si>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</si>
  <si>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</si>
  <si>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</si>
  <si>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</si>
  <si>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</si>
  <si>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</si>
  <si>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</si>
  <si>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</si>
  <si>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</si>
  <si>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</si>
  <si>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</si>
  <si>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</si>
  <si>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</si>
  <si>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</si>
  <si>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</si>
  <si>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</si>
  <si>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</si>
  <si>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</si>
  <si>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</si>
  <si>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</si>
  <si>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</si>
  <si>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</si>
  <si>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</si>
  <si>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</si>
  <si>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</si>
  <si>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</si>
  <si>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</si>
  <si>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</si>
  <si>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</si>
  <si>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</si>
  <si>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</si>
  <si>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</si>
  <si>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</si>
  <si>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</si>
  <si>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</si>
  <si>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</si>
  <si>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</si>
  <si>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</si>
  <si>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</si>
  <si>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</si>
  <si>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</si>
  <si>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</si>
  <si>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</si>
  <si>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</si>
  <si>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</si>
  <si>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</si>
  <si>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</si>
  <si>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</si>
  <si>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</si>
  <si>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</si>
  <si>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</si>
  <si>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</si>
  <si>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</si>
  <si>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</si>
  <si>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</si>
  <si>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</si>
  <si>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</si>
  <si>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</si>
  <si>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</si>
  <si>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</si>
  <si>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</si>
  <si>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</si>
  <si>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</si>
  <si>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</si>
  <si>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</si>
  <si>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</si>
  <si>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</si>
  <si>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</si>
  <si>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</si>
  <si>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</si>
  <si>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</si>
  <si>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</si>
  <si>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</si>
  <si>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</si>
  <si>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</si>
  <si>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</si>
  <si>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</si>
  <si>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</si>
  <si>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</si>
  <si>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</si>
  <si>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</si>
  <si>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</si>
  <si>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</si>
  <si>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</si>
  <si>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</si>
  <si>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</si>
  <si>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</si>
  <si>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</si>
  <si>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</si>
  <si>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</si>
  <si>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</si>
  <si>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</si>
  <si>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</si>
  <si>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</si>
  <si>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</si>
  <si>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</si>
  <si>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</si>
  <si>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</si>
  <si>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</si>
  <si>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</si>
  <si>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</si>
  <si>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</si>
  <si>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</si>
  <si>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</si>
  <si>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</si>
  <si>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</si>
  <si>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</si>
  <si>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</si>
  <si>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</si>
  <si>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</si>
  <si>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</si>
  <si>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</si>
  <si>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</si>
  <si>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</si>
  <si>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</si>
  <si>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</si>
  <si>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</si>
  <si>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</si>
  <si>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</si>
  <si>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</si>
  <si>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</si>
  <si>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</si>
  <si>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</si>
  <si>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</si>
  <si>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</si>
  <si>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</si>
  <si>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</si>
  <si>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</si>
  <si>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</si>
  <si>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</si>
  <si>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</si>
  <si>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</si>
  <si>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</si>
  <si>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</si>
  <si>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</si>
  <si>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</si>
  <si>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</si>
  <si>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</si>
  <si>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</si>
  <si>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</si>
  <si>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</si>
  <si>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</si>
  <si>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</si>
  <si>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</si>
  <si>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</si>
  <si>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</si>
  <si>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</si>
  <si>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</si>
  <si>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</si>
  <si>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</si>
  <si>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</si>
  <si>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</si>
  <si>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</si>
  <si>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</si>
  <si>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</si>
  <si>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</si>
  <si>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</si>
  <si>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</si>
  <si>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</si>
  <si>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</si>
  <si>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</si>
  <si>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</si>
  <si>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</si>
  <si>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</si>
  <si>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</si>
  <si>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</si>
  <si>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</si>
  <si>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</si>
  <si>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</si>
  <si>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</si>
  <si>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</si>
  <si>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</si>
  <si>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</si>
  <si>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</si>
  <si>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</si>
  <si>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</si>
  <si>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</si>
  <si>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</si>
  <si>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</si>
  <si>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</si>
  <si>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</si>
  <si>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</si>
  <si>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</si>
  <si>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</si>
  <si>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</si>
  <si>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</si>
  <si>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</si>
  <si>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</si>
  <si>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</si>
  <si>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</si>
  <si>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</si>
  <si>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</si>
  <si>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</si>
  <si>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</si>
  <si>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</si>
  <si>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</si>
  <si>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</si>
  <si>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</si>
  <si>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</si>
  <si>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</si>
  <si>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</si>
  <si>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</si>
  <si>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</si>
  <si>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</si>
  <si>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</si>
  <si>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</si>
  <si>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</si>
  <si>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</si>
  <si>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</si>
  <si>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</si>
  <si>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</si>
  <si>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</si>
  <si>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</si>
  <si>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</si>
  <si>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</si>
  <si>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</si>
  <si>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</si>
  <si>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</si>
  <si>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</si>
  <si>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</si>
  <si>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</si>
  <si>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</si>
  <si>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</si>
  <si>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</si>
  <si>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</si>
  <si>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</si>
  <si>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</si>
  <si>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</si>
  <si>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</si>
  <si>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</si>
  <si>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</si>
  <si>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</si>
  <si>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</si>
  <si>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</si>
  <si>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</si>
  <si>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</si>
  <si>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</si>
  <si>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</si>
  <si>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</si>
  <si>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</si>
  <si>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</si>
  <si>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</si>
  <si>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</si>
  <si>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</si>
  <si>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</si>
  <si>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</si>
  <si>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</si>
  <si>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</si>
  <si>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</si>
  <si>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</si>
  <si>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</si>
  <si>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</si>
  <si>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</si>
  <si>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</si>
  <si>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</si>
  <si>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</si>
  <si>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</si>
  <si>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</si>
  <si>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</si>
  <si>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</si>
  <si>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</si>
  <si>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</si>
  <si>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</si>
  <si>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</si>
  <si>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</si>
  <si>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</si>
  <si>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</si>
  <si>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</si>
  <si>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</si>
  <si>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</si>
  <si>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</si>
  <si>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</si>
  <si>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</si>
  <si>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</si>
  <si>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</si>
  <si>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</si>
  <si>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</si>
  <si>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</si>
  <si>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</si>
  <si>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</si>
  <si>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</si>
  <si>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</si>
  <si>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</si>
  <si>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</si>
  <si>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</si>
  <si>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</si>
  <si>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</si>
  <si>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</si>
  <si>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</si>
  <si>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</si>
  <si>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</si>
  <si>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</si>
  <si>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</si>
  <si>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</si>
  <si>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</si>
  <si>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</si>
  <si>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</si>
  <si>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</si>
  <si>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</si>
  <si>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</si>
  <si>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</si>
  <si>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</si>
  <si>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</si>
  <si>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</si>
  <si>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</si>
  <si>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</si>
  <si>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</si>
  <si>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</si>
  <si>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</si>
  <si>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</si>
  <si>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</si>
  <si>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</si>
  <si>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</si>
  <si>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</si>
  <si>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</si>
  <si>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</si>
  <si>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</si>
  <si>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</si>
  <si>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</si>
  <si>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</si>
  <si>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</si>
  <si>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</si>
  <si>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</si>
  <si>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</si>
  <si>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</si>
  <si>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</si>
  <si>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</si>
  <si>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</si>
  <si>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</si>
  <si>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</si>
  <si>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</si>
  <si>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</si>
  <si>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</si>
  <si>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</si>
  <si>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</si>
  <si>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</si>
  <si>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</si>
  <si>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</si>
  <si>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</si>
  <si>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</si>
  <si>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</si>
  <si>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</si>
  <si>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</si>
  <si>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</si>
  <si>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</si>
  <si>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</si>
  <si>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</si>
  <si>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</si>
  <si>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</si>
  <si>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</si>
  <si>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</si>
  <si>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</si>
  <si>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</si>
  <si>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</si>
  <si>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</si>
  <si>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</si>
  <si>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</si>
  <si>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</si>
  <si>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</si>
  <si>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</si>
  <si>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</si>
  <si>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</si>
  <si>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</si>
  <si>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</si>
  <si>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</si>
  <si>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</si>
  <si>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</si>
  <si>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</si>
  <si>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</si>
  <si>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</si>
  <si>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</si>
  <si>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</si>
  <si>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</si>
  <si>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</si>
  <si>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</si>
  <si>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</si>
  <si>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</si>
  <si>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</si>
  <si>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</si>
  <si>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</si>
  <si>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</si>
  <si>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</si>
  <si>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</si>
  <si>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</si>
  <si>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</si>
  <si>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</si>
  <si>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</si>
  <si>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</si>
  <si>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</si>
  <si>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</si>
  <si>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</si>
  <si>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</si>
  <si>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</si>
  <si>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</si>
  <si>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</si>
  <si>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</si>
  <si>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</si>
  <si>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</si>
  <si>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</si>
  <si>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</si>
  <si>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</si>
  <si>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</si>
  <si>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</si>
  <si>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</si>
  <si>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</si>
  <si>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</si>
  <si>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</si>
  <si>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</si>
  <si>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</si>
  <si>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</si>
  <si>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</si>
  <si>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</si>
  <si>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</si>
  <si>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</si>
  <si>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</si>
  <si>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</si>
  <si>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</si>
  <si>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</si>
  <si>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</si>
  <si>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</si>
  <si>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</si>
  <si>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</si>
  <si>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</si>
  <si>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</si>
  <si>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</si>
  <si>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</si>
  <si>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</si>
  <si>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</si>
  <si>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</si>
  <si>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</si>
  <si>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</si>
  <si>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</si>
  <si>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</si>
  <si>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</si>
  <si>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</si>
  <si>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</si>
  <si>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</si>
  <si>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</si>
  <si>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</si>
  <si>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</si>
  <si>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</si>
  <si>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</si>
  <si>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</si>
  <si>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</si>
  <si>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</si>
  <si>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</si>
  <si>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</si>
  <si>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</si>
  <si>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</si>
  <si>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</si>
  <si>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</si>
  <si>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</si>
  <si>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</si>
  <si>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</si>
  <si>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</si>
  <si>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</si>
  <si>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</si>
  <si>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</si>
  <si>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</si>
  <si>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</si>
  <si>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</si>
  <si>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</si>
  <si>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</si>
  <si>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</si>
  <si>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</si>
  <si>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</si>
  <si>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</si>
  <si>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</si>
  <si>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</si>
  <si>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</si>
  <si>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</si>
  <si>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</si>
  <si>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</si>
  <si>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</si>
  <si>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</si>
  <si>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</si>
  <si>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</si>
  <si>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</si>
  <si>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</si>
  <si>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</si>
  <si>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</si>
  <si>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</si>
  <si>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</si>
  <si>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</si>
  <si>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</si>
  <si>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</si>
  <si>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</si>
  <si>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</si>
  <si>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</si>
  <si>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</si>
  <si>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</si>
  <si>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</si>
  <si>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</si>
  <si>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</si>
  <si>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</si>
  <si>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</si>
  <si>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</si>
  <si>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</si>
  <si>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</si>
  <si>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</si>
  <si>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</si>
  <si>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</si>
  <si>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</si>
  <si>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</si>
  <si>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</si>
  <si>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</si>
  <si>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</si>
  <si>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</si>
  <si>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</si>
  <si>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</si>
  <si>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</si>
  <si>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</si>
  <si>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</si>
  <si>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</si>
  <si>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</si>
  <si>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</si>
  <si>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</si>
  <si>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</si>
  <si>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</si>
  <si>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</si>
  <si>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</si>
  <si>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</si>
  <si>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</si>
  <si>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</si>
  <si>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</si>
  <si>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</si>
  <si>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</si>
  <si>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</si>
  <si>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</si>
  <si>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</si>
  <si>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</si>
  <si>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</si>
  <si>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</si>
  <si>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</si>
  <si>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</si>
  <si>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</si>
  <si>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</si>
  <si>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</si>
  <si>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</si>
  <si>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</si>
  <si>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</si>
  <si>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</si>
  <si>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</si>
  <si>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</si>
  <si>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</si>
  <si>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</si>
  <si>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</si>
  <si>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</si>
  <si>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</si>
  <si>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</si>
  <si>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</si>
  <si>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</si>
  <si>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</si>
  <si>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</si>
  <si>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</si>
  <si>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</si>
  <si>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</si>
  <si>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</si>
  <si>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</si>
  <si>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</si>
  <si>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</si>
  <si>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</si>
  <si>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</si>
  <si>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</si>
  <si>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</si>
  <si>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</si>
  <si>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</si>
  <si>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</si>
  <si>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</si>
  <si>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</si>
  <si>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</si>
  <si>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</si>
  <si>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</si>
  <si>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</si>
  <si>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</si>
  <si>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</si>
  <si>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</si>
  <si>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</si>
  <si>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</si>
  <si>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</si>
  <si>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</si>
  <si>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</si>
  <si>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</si>
  <si>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</si>
  <si>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</si>
  <si>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</si>
  <si>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</si>
  <si>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</si>
  <si>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</si>
  <si>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</si>
  <si>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</si>
  <si>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</si>
  <si>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</si>
  <si>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</si>
  <si>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</si>
  <si>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</si>
  <si>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</si>
  <si>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</si>
  <si>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</si>
  <si>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</si>
  <si>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</si>
  <si>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</si>
  <si>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</si>
  <si>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</si>
  <si>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</si>
  <si>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</si>
  <si>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</si>
  <si>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</si>
  <si>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</si>
  <si>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</si>
  <si>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</si>
  <si>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</si>
  <si>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</si>
  <si>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</si>
  <si>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</si>
  <si>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</si>
  <si>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</si>
  <si>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</si>
  <si>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</si>
  <si>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</si>
  <si>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</si>
  <si>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</si>
  <si>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</si>
  <si>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</si>
  <si>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</si>
  <si>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</si>
  <si>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</si>
  <si>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</si>
  <si>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</si>
  <si>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</si>
  <si>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</si>
  <si>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</si>
  <si>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</si>
  <si>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</si>
  <si>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</si>
  <si>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</si>
  <si>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</si>
  <si>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</si>
  <si>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</si>
  <si>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</si>
  <si>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</si>
  <si>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</si>
  <si>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</si>
  <si>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</si>
  <si>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</si>
  <si>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</si>
  <si>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</si>
  <si>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</si>
  <si>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</si>
  <si>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</si>
  <si>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</si>
  <si>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</si>
  <si>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</si>
  <si>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</si>
  <si>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</si>
  <si>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</si>
  <si>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</si>
  <si>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</si>
  <si>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</si>
  <si>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</si>
  <si>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</si>
  <si>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</si>
  <si>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</si>
  <si>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</si>
  <si>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</si>
  <si>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</si>
  <si>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</si>
  <si>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</si>
  <si>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</si>
  <si>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</si>
  <si>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</si>
  <si>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</si>
  <si>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</si>
  <si>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</si>
  <si>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</si>
  <si>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</si>
  <si>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</si>
  <si>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</si>
  <si>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</si>
  <si>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</si>
  <si>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</si>
  <si>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</si>
  <si>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</si>
  <si>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</si>
  <si>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</si>
  <si>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</si>
  <si>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</si>
  <si>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</si>
  <si>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</si>
  <si>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</si>
  <si>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</si>
  <si>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</si>
  <si>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</si>
  <si>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</si>
  <si>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</si>
  <si>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</si>
  <si>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</si>
  <si>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</si>
  <si>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</si>
  <si>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</si>
  <si>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</si>
  <si>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</si>
  <si>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</si>
  <si>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</si>
  <si>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</si>
  <si>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</si>
  <si>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</si>
  <si>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</si>
  <si>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</si>
  <si>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</si>
  <si>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</si>
  <si>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</si>
  <si>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</si>
  <si>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</si>
  <si>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</si>
  <si>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</si>
  <si>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</si>
  <si>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</si>
  <si>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</si>
  <si>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</si>
  <si>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</si>
  <si>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</si>
  <si>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</si>
  <si>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</si>
  <si>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</si>
  <si>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</si>
  <si>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</si>
  <si>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</si>
  <si>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</si>
  <si>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</si>
  <si>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</si>
  <si>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</si>
  <si>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</si>
  <si>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</si>
  <si>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</si>
  <si>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</si>
  <si>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</si>
  <si>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</si>
  <si>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</si>
  <si>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</si>
  <si>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</si>
  <si>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</si>
  <si>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</si>
  <si>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</si>
  <si>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</si>
  <si>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</si>
  <si>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</si>
  <si>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</si>
  <si>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</si>
  <si>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</si>
  <si>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</si>
  <si>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</si>
  <si>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</si>
  <si>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</si>
  <si>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</si>
  <si>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</si>
  <si>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</si>
  <si>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</si>
  <si>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</si>
  <si>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</si>
  <si>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</si>
  <si>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</si>
  <si>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</si>
  <si>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</si>
  <si>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</si>
  <si>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</si>
  <si>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</si>
  <si>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</si>
  <si>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</si>
  <si>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</si>
  <si>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</si>
  <si>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</si>
  <si>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</si>
  <si>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</si>
  <si>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</si>
  <si>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</si>
  <si>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</si>
  <si>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</si>
  <si>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</si>
  <si>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</si>
  <si>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</si>
  <si>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</si>
  <si>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</si>
  <si>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</si>
  <si>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</si>
  <si>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</si>
  <si>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</si>
  <si>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</si>
  <si>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</si>
  <si>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</si>
  <si>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</si>
  <si>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</si>
  <si>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</si>
  <si>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</si>
  <si>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</si>
  <si>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</si>
  <si>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</si>
  <si>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</si>
  <si>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</si>
  <si>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</si>
  <si>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</si>
  <si>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</si>
  <si>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</si>
  <si>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</si>
  <si>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</si>
  <si>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</si>
  <si>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</si>
  <si>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</si>
  <si>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</si>
  <si>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</si>
  <si>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</si>
  <si>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</si>
  <si>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</si>
  <si>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</si>
  <si>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</si>
  <si>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</si>
  <si>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</si>
  <si>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</si>
  <si>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</si>
  <si>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</si>
  <si>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</si>
  <si>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</si>
  <si>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</si>
  <si>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</si>
  <si>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</si>
  <si>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</si>
  <si>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</si>
  <si>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</si>
  <si>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</si>
  <si>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</si>
  <si>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</si>
  <si>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</si>
  <si>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</si>
  <si>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</si>
  <si>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</si>
  <si>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</si>
  <si>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</si>
  <si>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</si>
  <si>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</si>
  <si>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</si>
  <si>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</si>
  <si>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</si>
  <si>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</si>
  <si>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</si>
  <si>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</si>
  <si>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</si>
  <si>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</si>
  <si>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</si>
  <si>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</si>
  <si>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</si>
  <si>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</si>
  <si>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</si>
  <si>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</si>
  <si>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</si>
  <si>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</si>
  <si>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</si>
  <si>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</si>
  <si>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</si>
  <si>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</si>
  <si>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</si>
  <si>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</si>
  <si>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</si>
  <si>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</si>
  <si>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</si>
  <si>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</si>
  <si>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</si>
  <si>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</si>
  <si>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</si>
  <si>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</si>
  <si>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</si>
  <si>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</si>
  <si>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</si>
  <si>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</si>
  <si>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</si>
  <si>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</si>
  <si>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</si>
  <si>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</si>
  <si>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</si>
  <si>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</si>
  <si>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</si>
  <si>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</si>
  <si>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</si>
  <si>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</si>
  <si>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</si>
  <si>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</si>
  <si>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</si>
  <si>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</si>
  <si>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</si>
  <si>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</si>
  <si>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</si>
  <si>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</si>
  <si>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</si>
  <si>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</si>
  <si>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</si>
  <si>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</si>
  <si>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</si>
  <si>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</si>
  <si>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</si>
  <si>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</si>
  <si>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</si>
  <si>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</si>
  <si>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</si>
  <si>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</si>
  <si>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</si>
  <si>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</si>
  <si>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</si>
  <si>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</si>
  <si>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</si>
  <si>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</si>
  <si>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</si>
  <si>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</si>
  <si>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</si>
  <si>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</si>
  <si>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</si>
  <si>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</si>
  <si>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</si>
  <si>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</si>
  <si>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</si>
  <si>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</si>
  <si>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</si>
  <si>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</si>
  <si>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</si>
  <si>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</si>
  <si>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</si>
  <si>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</si>
  <si>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</si>
  <si>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</si>
  <si>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</si>
  <si>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</si>
  <si>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</si>
  <si>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</si>
  <si>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</si>
  <si>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</si>
  <si>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</si>
  <si>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</si>
  <si>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</si>
  <si>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</si>
  <si>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</si>
  <si>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</si>
  <si>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</si>
  <si>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</si>
  <si>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</si>
  <si>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</si>
  <si>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</si>
  <si>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</si>
  <si>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</si>
  <si>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</si>
  <si>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</si>
  <si>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</si>
  <si>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</si>
  <si>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</si>
  <si>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</si>
  <si>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</si>
  <si>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</si>
  <si>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</si>
  <si>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</si>
  <si>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</si>
  <si>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</si>
  <si>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</si>
  <si>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</si>
  <si>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</si>
  <si>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</si>
  <si>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</si>
  <si>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</si>
  <si>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</si>
  <si>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</si>
  <si>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</si>
  <si>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</si>
  <si>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</si>
  <si>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</si>
  <si>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</si>
  <si>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</si>
  <si>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</si>
  <si>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</si>
  <si>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</si>
  <si>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</si>
  <si>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</si>
  <si>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</si>
  <si>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</si>
  <si>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</si>
  <si>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</si>
  <si>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</si>
  <si>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</si>
  <si>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</si>
  <si>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</si>
  <si>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</si>
  <si>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</si>
  <si>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</si>
  <si>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</si>
  <si>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</si>
  <si>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</si>
  <si>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</si>
  <si>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</si>
  <si>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</si>
  <si>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</si>
  <si>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</si>
  <si>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</si>
  <si>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</si>
  <si>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</si>
  <si>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</si>
  <si>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</si>
  <si>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</si>
  <si>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</si>
  <si>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</si>
  <si>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</si>
  <si>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</si>
  <si>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</si>
  <si>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</si>
  <si>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</si>
  <si>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</si>
  <si>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</si>
  <si>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</si>
  <si>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</si>
  <si>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</si>
  <si>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</si>
  <si>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</si>
  <si>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</si>
  <si>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</si>
  <si>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</si>
  <si>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</si>
  <si>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</si>
  <si>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</si>
  <si>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</si>
  <si>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</si>
  <si>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</si>
  <si>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</si>
  <si>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</si>
  <si>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</si>
  <si>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</si>
  <si>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</si>
  <si>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</si>
  <si>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</si>
  <si>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</si>
  <si>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</si>
  <si>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</si>
  <si>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</si>
  <si>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</si>
  <si>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</si>
  <si>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</si>
  <si>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</si>
  <si>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</si>
  <si>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</si>
  <si>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</si>
  <si>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</si>
  <si>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</si>
  <si>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</si>
  <si>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</si>
  <si>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</si>
  <si>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</si>
  <si>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</si>
  <si>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</si>
  <si>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</si>
  <si>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</si>
  <si>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</si>
  <si>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</si>
  <si>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</si>
  <si>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</si>
  <si>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</si>
  <si>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</si>
  <si>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</si>
  <si>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</si>
  <si>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</si>
  <si>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</si>
  <si>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</si>
  <si>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</si>
  <si>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</si>
  <si>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</si>
  <si>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</si>
  <si>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</si>
  <si>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</si>
  <si>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</si>
  <si>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</si>
  <si>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</si>
  <si>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</si>
  <si>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</si>
  <si>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</si>
  <si>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</si>
  <si>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</si>
  <si>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</si>
  <si>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</si>
  <si>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</si>
  <si>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</si>
  <si>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</si>
  <si>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</si>
  <si>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</si>
  <si>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</si>
  <si>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</si>
  <si>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</si>
  <si>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</si>
  <si>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</si>
  <si>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</si>
  <si>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</si>
  <si>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</si>
  <si>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</si>
  <si>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</si>
  <si>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</si>
  <si>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</si>
  <si>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</si>
  <si>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</si>
  <si>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</si>
  <si>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</si>
  <si>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</si>
  <si>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</si>
  <si>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</si>
  <si>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</si>
  <si>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</si>
  <si>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</si>
  <si>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</si>
  <si>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</si>
  <si>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</si>
  <si>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</si>
  <si>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</si>
  <si>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</si>
  <si>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</si>
  <si>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</si>
  <si>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</si>
  <si>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</si>
  <si>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</si>
  <si>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</si>
  <si>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</si>
  <si>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</si>
  <si>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</si>
  <si>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</si>
  <si>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</si>
  <si>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</si>
  <si>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</si>
  <si>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</si>
  <si>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</si>
  <si>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</si>
  <si>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</si>
  <si>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</si>
  <si>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</si>
  <si>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</si>
  <si>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</si>
  <si>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</si>
  <si>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</si>
  <si>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</si>
  <si>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</si>
  <si>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</si>
  <si>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</si>
  <si>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</si>
  <si>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</si>
  <si>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</si>
  <si>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</si>
  <si>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</si>
  <si>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</si>
  <si>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</si>
  <si>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</si>
  <si>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</si>
  <si>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</si>
  <si>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</si>
  <si>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</si>
  <si>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</si>
  <si>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</si>
  <si>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</si>
  <si>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</si>
  <si>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</si>
  <si>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</si>
  <si>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</si>
  <si>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</si>
  <si>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</si>
  <si>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</si>
  <si>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</si>
  <si>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</si>
  <si>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</si>
  <si>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</si>
  <si>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</si>
  <si>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</si>
  <si>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</si>
  <si>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</si>
  <si>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</si>
  <si>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</si>
  <si>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</si>
  <si>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</si>
  <si>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</si>
  <si>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</si>
  <si>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</si>
  <si>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</si>
  <si>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</si>
  <si>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</si>
  <si>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</si>
  <si>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</si>
  <si>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</si>
  <si>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</si>
  <si>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</si>
  <si>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</si>
  <si>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</si>
  <si>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</si>
  <si>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</si>
  <si>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</si>
  <si>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</si>
  <si>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</si>
  <si>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</si>
  <si>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</si>
  <si>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</si>
  <si>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</si>
  <si>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</si>
  <si>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</si>
  <si>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</si>
  <si>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</si>
  <si>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</si>
  <si>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</si>
  <si>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</si>
  <si>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</si>
  <si>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</si>
  <si>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</si>
  <si>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</si>
  <si>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</si>
  <si>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</si>
  <si>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</si>
  <si>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</si>
  <si>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</si>
  <si>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</si>
  <si>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</si>
  <si>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</si>
  <si>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</si>
  <si>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</si>
  <si>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</si>
  <si>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</si>
  <si>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</si>
  <si>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</si>
  <si>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</si>
  <si>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</si>
  <si>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</si>
  <si>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</si>
  <si>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</si>
  <si>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</si>
  <si>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</si>
  <si>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</si>
  <si>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</si>
  <si>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</si>
  <si>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</si>
  <si>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</si>
  <si>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</si>
  <si>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</si>
  <si>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</si>
  <si>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</si>
  <si>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</si>
  <si>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</si>
  <si>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</si>
  <si>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</si>
  <si>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</si>
  <si>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</si>
  <si>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</si>
  <si>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</si>
  <si>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</si>
  <si>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</si>
  <si>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</si>
  <si>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</si>
  <si>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</si>
  <si>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</si>
  <si>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</si>
  <si>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</si>
  <si>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</si>
  <si>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</si>
  <si>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</si>
  <si>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</si>
  <si>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</si>
  <si>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</si>
  <si>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</si>
  <si>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</si>
  <si>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</si>
  <si>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</si>
  <si>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</si>
  <si>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</si>
  <si>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</si>
  <si>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</si>
  <si>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</si>
  <si>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</si>
  <si>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</si>
  <si>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</si>
  <si>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</si>
  <si>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</si>
  <si>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</si>
  <si>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</si>
  <si>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</si>
  <si>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</si>
  <si>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</si>
  <si>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</si>
  <si>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</si>
  <si>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</si>
  <si>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</si>
  <si>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</si>
  <si>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</si>
  <si>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</si>
  <si>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</si>
  <si>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</si>
  <si>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</si>
  <si>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</si>
  <si>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</si>
  <si>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</si>
  <si>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</si>
  <si>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</si>
  <si>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</si>
  <si>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</si>
  <si>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</si>
  <si>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</si>
  <si>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</si>
  <si>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</si>
  <si>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</si>
  <si>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</si>
  <si>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</si>
  <si>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</si>
  <si>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</si>
  <si>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</si>
  <si>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</si>
  <si>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</si>
  <si>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</si>
  <si>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</si>
  <si>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</si>
  <si>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</si>
  <si>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</si>
  <si>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</si>
  <si>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</si>
  <si>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</si>
  <si>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</si>
  <si>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</si>
  <si>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</si>
  <si>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</si>
  <si>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</si>
  <si>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</si>
  <si>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</si>
  <si>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</si>
  <si>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</si>
  <si>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</si>
  <si>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</si>
  <si>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</si>
  <si>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</si>
  <si>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</si>
  <si>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</si>
  <si>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</si>
  <si>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</si>
  <si>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</si>
  <si>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</si>
  <si>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</si>
  <si>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</si>
  <si>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</si>
  <si>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</si>
  <si>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</si>
  <si>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</si>
  <si>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</si>
  <si>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</si>
  <si>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</si>
  <si>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</si>
  <si>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</si>
  <si>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</si>
  <si>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</si>
  <si>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</si>
  <si>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</si>
  <si>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</si>
  <si>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</si>
  <si>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</si>
  <si>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</si>
  <si>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</si>
  <si>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</si>
  <si>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</si>
  <si>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</si>
  <si>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</si>
  <si>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</si>
  <si>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</si>
  <si>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</si>
  <si>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</si>
  <si>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</si>
  <si>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</si>
  <si>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</si>
  <si>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</si>
  <si>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</si>
  <si>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</si>
  <si>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</si>
  <si>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</si>
  <si>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</si>
  <si>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</si>
  <si>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</si>
  <si>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</si>
  <si>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</si>
  <si>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</si>
  <si>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</si>
  <si>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</si>
  <si>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</si>
  <si>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</si>
  <si>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</si>
  <si>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</si>
  <si>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</si>
  <si>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</si>
  <si>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</si>
  <si>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</si>
  <si>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</si>
  <si>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</si>
  <si>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</si>
  <si>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</si>
  <si>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</si>
  <si>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</si>
  <si>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</si>
  <si>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</si>
  <si>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</si>
  <si>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</si>
  <si>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</si>
  <si>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</si>
  <si>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</si>
  <si>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</si>
  <si>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</si>
  <si>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</si>
  <si>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</si>
  <si>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</si>
  <si>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</si>
  <si>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</si>
  <si>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</si>
  <si>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</si>
  <si>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</si>
  <si>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</si>
  <si>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</si>
  <si>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</si>
  <si>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</si>
  <si>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</si>
  <si>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</si>
  <si>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</si>
  <si>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</si>
  <si>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</si>
  <si>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</si>
  <si>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</si>
  <si>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</si>
  <si>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</si>
  <si>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</si>
  <si>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</si>
  <si>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</si>
  <si>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</si>
  <si>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</si>
  <si>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</si>
  <si>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</si>
  <si>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</si>
  <si>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</si>
  <si>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</si>
  <si>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</si>
  <si>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</si>
  <si>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</si>
  <si>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</si>
  <si>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</si>
  <si>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</si>
  <si>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</si>
  <si>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</si>
  <si>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</si>
  <si>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</si>
  <si>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</si>
  <si>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</si>
  <si>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</si>
  <si>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</si>
  <si>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</si>
  <si>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</si>
  <si>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</si>
  <si>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</si>
  <si>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</si>
  <si>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</si>
  <si>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</si>
  <si>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</si>
  <si>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</si>
  <si>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</si>
  <si>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</si>
  <si>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</si>
  <si>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</si>
  <si>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</si>
  <si>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</si>
  <si>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</si>
  <si>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</si>
  <si>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</si>
  <si>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</si>
  <si>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</si>
  <si>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</si>
  <si>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</si>
  <si>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</si>
  <si>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</si>
  <si>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</si>
  <si>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</si>
  <si>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</si>
  <si>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</si>
  <si>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</si>
  <si>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</si>
  <si>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</si>
  <si>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</si>
  <si>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</si>
  <si>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</si>
  <si>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</si>
  <si>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</si>
  <si>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</si>
  <si>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</si>
  <si>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</si>
  <si>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</si>
  <si>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</si>
  <si>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</si>
  <si>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</si>
  <si>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</si>
  <si>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</si>
  <si>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</si>
  <si>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</si>
  <si>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</si>
  <si>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</si>
  <si>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</si>
  <si>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</si>
  <si>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</si>
  <si>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</si>
  <si>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</si>
  <si>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</si>
  <si>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</si>
  <si>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</si>
  <si>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</si>
  <si>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</si>
  <si>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</si>
  <si>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</si>
  <si>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</si>
  <si>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</si>
  <si>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</si>
  <si>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</si>
  <si>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</si>
  <si>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</si>
  <si>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</si>
  <si>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</si>
  <si>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</si>
  <si>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</si>
  <si>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</si>
  <si>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</si>
  <si>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</si>
  <si>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</si>
  <si>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</si>
  <si>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</si>
  <si>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</si>
  <si>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</si>
  <si>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</si>
  <si>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</si>
  <si>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</si>
  <si>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</si>
  <si>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</si>
  <si>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</si>
  <si>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</si>
  <si>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</si>
  <si>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</si>
  <si>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</si>
  <si>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</si>
  <si>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</si>
  <si>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</si>
  <si>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</si>
  <si>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</si>
  <si>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</si>
  <si>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</si>
  <si>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</si>
  <si>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</si>
  <si>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</si>
  <si>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</si>
  <si>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</si>
  <si>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</si>
  <si>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</si>
  <si>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</si>
  <si>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</si>
  <si>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</si>
  <si>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</si>
  <si>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</si>
  <si>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</si>
  <si>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</si>
  <si>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</si>
  <si>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</si>
  <si>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</si>
  <si>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</si>
  <si>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</si>
  <si>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</si>
  <si>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</si>
  <si>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</si>
  <si>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</si>
  <si>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</si>
  <si>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</si>
  <si>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</si>
  <si>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</si>
  <si>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</si>
  <si>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</si>
  <si>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</si>
  <si>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</si>
  <si>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</si>
  <si>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</si>
  <si>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</si>
  <si>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</si>
  <si>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</si>
  <si>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</si>
  <si>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</si>
  <si>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</si>
  <si>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</si>
  <si>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</si>
  <si>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</si>
  <si>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</si>
  <si>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</si>
  <si>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</si>
  <si>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</si>
  <si>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</si>
  <si>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</si>
  <si>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</si>
  <si>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</si>
  <si>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</si>
  <si>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</si>
  <si>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</si>
  <si>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</si>
  <si>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</si>
  <si>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</si>
  <si>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</si>
  <si>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</si>
  <si>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</si>
  <si>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</si>
  <si>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</si>
  <si>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</si>
  <si>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</si>
  <si>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</si>
  <si>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</si>
  <si>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</si>
  <si>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</si>
  <si>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</si>
  <si>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</si>
  <si>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</si>
  <si>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</si>
  <si>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</si>
  <si>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</si>
  <si>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</si>
  <si>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</si>
  <si>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</si>
  <si>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</si>
  <si>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</si>
  <si>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</si>
  <si>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</si>
  <si>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</si>
  <si>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</si>
  <si>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</si>
  <si>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</si>
  <si>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</si>
  <si>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</si>
  <si>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</si>
  <si>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</si>
  <si>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</si>
  <si>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</si>
  <si>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</si>
  <si>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</si>
  <si>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</si>
  <si>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</si>
  <si>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</si>
  <si>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</si>
  <si>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</si>
  <si>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</si>
  <si>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</si>
  <si>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</si>
  <si>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</si>
  <si>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</si>
  <si>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</si>
  <si>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</si>
  <si>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</si>
  <si>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</si>
  <si>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</si>
  <si>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</si>
  <si>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</si>
  <si>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</si>
  <si>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</si>
  <si>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</si>
  <si>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</si>
  <si>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</si>
  <si>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</si>
  <si>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</si>
  <si>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</si>
  <si>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</si>
  <si>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</si>
  <si>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</si>
  <si>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</si>
  <si>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</si>
  <si>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</si>
  <si>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</si>
  <si>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</si>
  <si>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</si>
  <si>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</si>
  <si>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</si>
  <si>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</si>
  <si>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</si>
  <si>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</si>
  <si>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</si>
  <si>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</si>
  <si>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</si>
  <si>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</si>
  <si>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</si>
  <si>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</si>
  <si>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</si>
  <si>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</si>
  <si>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</si>
  <si>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</si>
  <si>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</si>
  <si>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</si>
  <si>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</si>
  <si>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</si>
  <si>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</si>
  <si>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</si>
  <si>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</si>
  <si>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</si>
  <si>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</si>
  <si>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</si>
  <si>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</si>
  <si>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</si>
  <si>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</si>
  <si>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</si>
  <si>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</si>
  <si>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</si>
  <si>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</si>
  <si>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</si>
  <si>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</si>
  <si>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</si>
  <si>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</si>
  <si>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</si>
  <si>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</si>
  <si>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</si>
  <si>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</si>
  <si>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</si>
  <si>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</si>
  <si>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</si>
  <si>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</si>
  <si>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</si>
  <si>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</si>
  <si>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</si>
  <si>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</si>
  <si>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</si>
  <si>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</si>
  <si>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</si>
  <si>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</si>
  <si>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</si>
  <si>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</si>
  <si>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</si>
  <si>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</si>
  <si>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</si>
  <si>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</si>
  <si>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</si>
  <si>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</si>
  <si>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</si>
  <si>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</si>
  <si>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</si>
  <si>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</si>
  <si>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</si>
  <si>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</si>
  <si>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</si>
  <si>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</si>
  <si>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</si>
  <si>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</si>
  <si>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</si>
  <si>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</si>
  <si>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</si>
  <si>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</si>
  <si>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</si>
  <si>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</si>
  <si>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</si>
  <si>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</si>
  <si>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</si>
  <si>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</si>
  <si>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</si>
  <si>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</si>
  <si>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</si>
  <si>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</si>
  <si>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</si>
  <si>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</si>
  <si>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</si>
  <si>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</si>
  <si>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</si>
  <si>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</si>
  <si>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</si>
  <si>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</si>
  <si>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</si>
  <si>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</si>
  <si>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</si>
  <si>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</si>
  <si>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</si>
  <si>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</si>
  <si>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</si>
  <si>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</si>
  <si>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</si>
  <si>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</si>
  <si>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</si>
  <si>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</si>
  <si>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</si>
  <si>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</si>
  <si>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</si>
  <si>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</si>
  <si>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</si>
  <si>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</si>
  <si>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</si>
  <si>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</si>
  <si>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</si>
  <si>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</si>
  <si>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</si>
  <si>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</si>
  <si>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</si>
  <si>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</si>
  <si>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</si>
  <si>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</si>
  <si>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</si>
  <si>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</si>
  <si>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</si>
  <si>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</si>
  <si>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</si>
  <si>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</si>
  <si>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</si>
  <si>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</si>
  <si>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</si>
  <si>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</si>
  <si>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</si>
  <si>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</si>
  <si>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</si>
  <si>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</si>
  <si>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</si>
  <si>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</si>
  <si>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</si>
  <si>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</si>
  <si>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</si>
  <si>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</si>
  <si>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</si>
  <si>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</si>
  <si>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</si>
  <si>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</si>
  <si>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</si>
  <si>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</si>
  <si>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</si>
  <si>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</si>
  <si>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</si>
  <si>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</si>
  <si>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</si>
  <si>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</si>
  <si>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</si>
  <si>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</si>
  <si>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</si>
  <si>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</si>
  <si>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</si>
  <si>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</si>
  <si>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</si>
  <si>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</si>
  <si>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</si>
  <si>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</si>
  <si>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</si>
  <si>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</si>
  <si>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</si>
  <si>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</si>
  <si>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</si>
  <si>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</si>
  <si>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</si>
  <si>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</si>
  <si>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</si>
  <si>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</si>
  <si>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</si>
  <si>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</si>
  <si>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</si>
  <si>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</si>
  <si>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</si>
  <si>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</si>
  <si>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</si>
  <si>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</si>
  <si>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</si>
  <si>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</si>
  <si>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</si>
  <si>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</si>
  <si>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</si>
  <si>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</si>
  <si>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</si>
  <si>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</si>
  <si>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</si>
  <si>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</si>
  <si>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</si>
  <si>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</si>
  <si>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</si>
  <si>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</si>
  <si>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</si>
  <si>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</si>
  <si>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</si>
  <si>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</si>
  <si>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</si>
  <si>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</si>
  <si>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</si>
  <si>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</si>
  <si>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</si>
  <si>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</si>
  <si>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</si>
  <si>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</si>
  <si>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</si>
  <si>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</si>
  <si>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</si>
  <si>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</si>
  <si>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</si>
  <si>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</si>
  <si>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</si>
  <si>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</si>
  <si>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</si>
  <si>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</si>
  <si>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</si>
  <si>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</si>
  <si>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</si>
  <si>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</si>
  <si>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</si>
  <si>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</si>
  <si>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</si>
  <si>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</si>
  <si>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</si>
  <si>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</si>
  <si>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</si>
  <si>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</si>
  <si>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</si>
  <si>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</si>
  <si>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</si>
  <si>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</si>
  <si>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</si>
  <si>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</si>
  <si>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</si>
  <si>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</si>
  <si>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</si>
  <si>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</si>
  <si>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</si>
  <si>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</si>
  <si>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</si>
  <si>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</si>
  <si>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</si>
  <si>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</si>
  <si>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</si>
  <si>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</si>
  <si>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</si>
  <si>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</si>
  <si>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</si>
  <si>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</si>
  <si>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</si>
  <si>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</si>
  <si>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</si>
  <si>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</si>
  <si>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</si>
  <si>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</si>
  <si>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</si>
  <si>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</si>
  <si>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</si>
  <si>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</si>
  <si>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</si>
  <si>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</si>
  <si>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</si>
  <si>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</si>
  <si>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</si>
  <si>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</si>
  <si>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</si>
  <si>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</si>
  <si>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</si>
  <si>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</si>
  <si>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</si>
  <si>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</si>
  <si>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</si>
  <si>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</si>
  <si>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</si>
  <si>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</si>
  <si>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</si>
  <si>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</si>
  <si>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</si>
  <si>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</si>
  <si>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</si>
  <si>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</si>
  <si>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</si>
  <si>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</si>
  <si>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</si>
  <si>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</si>
  <si>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</si>
  <si>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</si>
  <si>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</si>
  <si>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</si>
  <si>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</si>
  <si>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</si>
  <si>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</si>
  <si>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</si>
  <si>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</si>
  <si>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</si>
  <si>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</si>
  <si>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</si>
  <si>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</si>
  <si>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</si>
  <si>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</si>
  <si>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</si>
  <si>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</si>
  <si>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</si>
  <si>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</si>
  <si>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</si>
  <si>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</si>
  <si>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</si>
  <si>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</si>
  <si>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</si>
  <si>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</si>
  <si>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</si>
  <si>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</si>
  <si>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</si>
  <si>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</si>
  <si>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</si>
  <si>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</si>
  <si>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</si>
  <si>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</si>
  <si>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</si>
  <si>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</si>
  <si>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</si>
  <si>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</si>
  <si>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</si>
  <si>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</si>
  <si>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</si>
  <si>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</si>
  <si>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</si>
  <si>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</si>
  <si>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</si>
  <si>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</si>
  <si>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</si>
  <si>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</si>
  <si>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</si>
  <si>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</si>
  <si>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</si>
  <si>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</si>
  <si>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</si>
  <si>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</si>
  <si>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</si>
  <si>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</si>
  <si>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</si>
  <si>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</si>
  <si>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</si>
  <si>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</si>
  <si>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</si>
  <si>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</si>
  <si>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</si>
  <si>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</si>
  <si>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</si>
  <si>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</si>
  <si>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</si>
  <si>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</si>
  <si>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</si>
  <si>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</si>
  <si>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</si>
  <si>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</si>
  <si>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</si>
  <si>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</si>
  <si>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</si>
  <si>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</si>
  <si>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</si>
  <si>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</si>
  <si>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</si>
  <si>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</si>
  <si>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</si>
  <si>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</si>
  <si>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</si>
  <si>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</si>
  <si>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</si>
  <si>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</si>
  <si>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</si>
  <si>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</si>
  <si>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</si>
  <si>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</si>
  <si>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</si>
  <si>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</si>
  <si>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</si>
  <si>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</si>
  <si>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</si>
  <si>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</si>
  <si>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</si>
  <si>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</si>
  <si>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</si>
  <si>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</si>
  <si>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</si>
  <si>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</si>
  <si>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</si>
  <si>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</si>
  <si>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</si>
  <si>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</si>
  <si>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</si>
  <si>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</si>
  <si>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</si>
  <si>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</si>
  <si>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</si>
  <si>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</si>
  <si>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</si>
  <si>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</si>
  <si>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</si>
  <si>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</si>
  <si>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</si>
  <si>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</si>
  <si>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</si>
  <si>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</si>
  <si>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</si>
  <si>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</si>
  <si>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</si>
  <si>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</si>
  <si>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</si>
  <si>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</si>
  <si>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</si>
  <si>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</si>
  <si>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</si>
  <si>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</si>
  <si>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</si>
  <si>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</si>
  <si>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</si>
  <si>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</si>
  <si>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</si>
  <si>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</si>
  <si>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</si>
  <si>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</si>
  <si>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</si>
  <si>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</si>
  <si>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</si>
  <si>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</si>
  <si>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</si>
  <si>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</si>
  <si>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</si>
  <si>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</si>
  <si>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</si>
  <si>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</si>
  <si>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</si>
  <si>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</si>
  <si>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</si>
  <si>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</si>
  <si>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</si>
  <si>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</si>
  <si>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</si>
  <si>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</si>
  <si>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</si>
  <si>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</si>
  <si>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</si>
  <si>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</si>
  <si>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</si>
  <si>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</si>
  <si>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</si>
  <si>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</si>
  <si>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</si>
  <si>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</si>
  <si>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</si>
  <si>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</si>
  <si>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</si>
  <si>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</si>
  <si>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</si>
  <si>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</si>
  <si>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</si>
  <si>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</si>
  <si>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</si>
  <si>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</si>
  <si>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</si>
  <si>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</si>
  <si>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</si>
  <si>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</si>
  <si>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</si>
  <si>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</si>
  <si>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</si>
  <si>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</si>
  <si>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</si>
  <si>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</si>
  <si>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</si>
  <si>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</si>
  <si>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</si>
  <si>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</si>
  <si>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</si>
  <si>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</si>
  <si>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</si>
  <si>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</si>
  <si>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</si>
  <si>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</si>
  <si>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</si>
  <si>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</si>
  <si>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</si>
  <si>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</si>
  <si>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</si>
  <si>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</si>
  <si>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</si>
  <si>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</si>
  <si>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</si>
  <si>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</si>
  <si>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</si>
  <si>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</si>
  <si>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</si>
  <si>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</si>
  <si>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</si>
  <si>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</si>
  <si>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</si>
  <si>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</si>
  <si>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</si>
  <si>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</si>
  <si>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</si>
  <si>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</si>
  <si>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</si>
  <si>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</si>
  <si>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</si>
  <si>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</si>
  <si>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</si>
  <si>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</si>
  <si>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</si>
  <si>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</si>
  <si>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</si>
  <si>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</si>
  <si>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</si>
  <si>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</si>
  <si>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</si>
  <si>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</si>
  <si>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</si>
  <si>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</si>
  <si>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</si>
  <si>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</si>
  <si>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</si>
  <si>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</si>
  <si>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</si>
  <si>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</si>
  <si>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</si>
  <si>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</si>
  <si>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</si>
  <si>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</si>
  <si>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</si>
  <si>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</si>
  <si>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</si>
  <si>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</si>
  <si>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</si>
  <si>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</si>
  <si>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</si>
  <si>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</si>
  <si>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</si>
  <si>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</si>
  <si>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</si>
  <si>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</si>
  <si>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</si>
  <si>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</si>
  <si>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</si>
  <si>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</si>
  <si>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</si>
  <si>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</si>
  <si>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</si>
  <si>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</si>
  <si>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</si>
  <si>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</si>
  <si>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</si>
  <si>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</si>
  <si>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</si>
  <si>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</si>
  <si>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</si>
  <si>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</si>
  <si>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</si>
  <si>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</si>
  <si>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</si>
  <si>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</si>
  <si>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</si>
  <si>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</si>
  <si>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</si>
  <si>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</si>
  <si>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</si>
  <si>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</si>
  <si>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</si>
  <si>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</si>
  <si>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</si>
  <si>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</si>
  <si>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</si>
  <si>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</si>
  <si>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</si>
  <si>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</si>
  <si>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</si>
  <si>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</si>
  <si>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</si>
  <si>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</si>
  <si>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</si>
  <si>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</si>
  <si>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</si>
  <si>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</si>
  <si>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</si>
  <si>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</si>
  <si>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</si>
  <si>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</si>
  <si>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</si>
  <si>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</si>
  <si>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</si>
  <si>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</si>
  <si>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</si>
  <si>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</si>
  <si>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</si>
  <si>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</si>
  <si>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</si>
  <si>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</si>
  <si>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</si>
  <si>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</si>
  <si>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</si>
  <si>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</si>
  <si>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</si>
  <si>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</si>
  <si>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</si>
  <si>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</si>
  <si>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</si>
  <si>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</si>
  <si>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</si>
  <si>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</si>
  <si>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</si>
  <si>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</si>
  <si>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</si>
  <si>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</si>
  <si>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</si>
  <si>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</si>
  <si>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</si>
  <si>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</si>
  <si>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</si>
  <si>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</si>
  <si>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</si>
  <si>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</si>
  <si>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</si>
  <si>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</si>
  <si>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</si>
  <si>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</si>
  <si>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</si>
  <si>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</si>
  <si>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</si>
  <si>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</si>
  <si>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</si>
  <si>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</si>
  <si>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</si>
  <si>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</si>
  <si>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</si>
  <si>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</si>
  <si>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</si>
  <si>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</si>
  <si>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</si>
  <si>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</si>
  <si>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</si>
  <si>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</si>
  <si>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</si>
  <si>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</si>
  <si>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</si>
  <si>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</si>
  <si>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</si>
  <si>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</si>
  <si>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</si>
  <si>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</si>
  <si>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</si>
  <si>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</si>
  <si>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</si>
  <si>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</si>
  <si>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</si>
  <si>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</si>
  <si>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</si>
  <si>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</si>
  <si>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</si>
  <si>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</si>
  <si>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</si>
  <si>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</si>
  <si>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</si>
  <si>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</si>
  <si>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</si>
  <si>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</si>
  <si>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</si>
  <si>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</si>
  <si>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</si>
  <si>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</si>
  <si>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</si>
  <si>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</si>
  <si>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</si>
  <si>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</si>
  <si>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</si>
  <si>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</si>
  <si>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</si>
  <si>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</si>
  <si>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</si>
  <si>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</si>
  <si>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</si>
  <si>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</si>
  <si>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</si>
  <si>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</si>
  <si>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</si>
  <si>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</si>
  <si>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</si>
  <si>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</si>
  <si>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</si>
  <si>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</si>
  <si>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</si>
  <si>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</si>
  <si>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</si>
  <si>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</si>
  <si>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</si>
  <si>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</si>
  <si>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</si>
  <si>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</si>
  <si>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</si>
  <si>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</si>
  <si>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</si>
  <si>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</si>
  <si>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</si>
  <si>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</si>
  <si>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</si>
  <si>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</si>
  <si>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</si>
  <si>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</si>
  <si>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</si>
  <si>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</si>
  <si>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</si>
  <si>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</si>
  <si>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</si>
  <si>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</si>
  <si>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</si>
  <si>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</si>
  <si>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</si>
  <si>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</si>
  <si>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</si>
  <si>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</si>
  <si>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</si>
  <si>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</si>
  <si>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</si>
  <si>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</si>
  <si>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</si>
  <si>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</si>
  <si>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</si>
  <si>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</si>
  <si>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</si>
  <si>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</si>
  <si>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</si>
  <si>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</si>
  <si>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</si>
  <si>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</si>
  <si>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</si>
  <si>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</si>
  <si>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</si>
  <si>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</si>
  <si>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</si>
  <si>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</si>
  <si>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</si>
  <si>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</si>
  <si>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</si>
  <si>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</si>
  <si>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</si>
  <si>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</si>
  <si>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</si>
  <si>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</si>
  <si>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</si>
  <si>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</si>
  <si>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</si>
  <si>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</si>
  <si>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</si>
  <si>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</si>
  <si>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</si>
  <si>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</si>
  <si>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</si>
  <si>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</si>
  <si>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</si>
  <si>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</si>
  <si>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</si>
  <si>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</si>
  <si>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</si>
  <si>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</si>
  <si>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</si>
  <si>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</si>
  <si>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</si>
  <si>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</si>
  <si>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</si>
  <si>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</si>
  <si>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</si>
  <si>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</si>
  <si>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</si>
  <si>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</si>
  <si>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</si>
  <si>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</si>
  <si>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</si>
  <si>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</si>
  <si>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</si>
  <si>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</si>
  <si>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</si>
  <si>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</si>
  <si>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</si>
  <si>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</si>
  <si>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</si>
  <si>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</si>
  <si>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</si>
  <si>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</si>
  <si>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</si>
  <si>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</si>
  <si>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</si>
  <si>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</si>
  <si>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</si>
  <si>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</si>
  <si>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</si>
  <si>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</si>
  <si>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</si>
  <si>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</si>
  <si>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</si>
  <si>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</si>
  <si>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</si>
  <si>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</si>
  <si>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</si>
  <si>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</si>
  <si>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</si>
  <si>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</si>
  <si>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</si>
  <si>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</si>
  <si>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</si>
  <si>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</si>
  <si>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</si>
  <si>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</si>
  <si>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</si>
  <si>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</si>
  <si>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</si>
  <si>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</si>
  <si>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</si>
  <si>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</si>
  <si>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</si>
  <si>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</si>
  <si>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</si>
  <si>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</si>
  <si>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</si>
  <si>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</si>
  <si>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</si>
  <si>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</si>
  <si>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</si>
  <si>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</si>
  <si>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</si>
  <si>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</si>
  <si>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</si>
  <si>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</si>
  <si>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</si>
  <si>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</si>
  <si>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</si>
  <si>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</si>
  <si>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</si>
  <si>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</si>
  <si>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</si>
  <si>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</si>
  <si>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</si>
  <si>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</si>
  <si>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</si>
  <si>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</si>
  <si>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</si>
  <si>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</si>
  <si>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</si>
  <si>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</si>
  <si>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</si>
  <si>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</si>
  <si>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</si>
  <si>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</si>
  <si>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</si>
  <si>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</si>
  <si>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</si>
  <si>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</si>
  <si>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</si>
  <si>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</si>
  <si>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</si>
  <si>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</si>
  <si>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</si>
  <si>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</si>
  <si>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</si>
  <si>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</si>
  <si>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</si>
  <si>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</si>
  <si>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</si>
  <si>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</si>
  <si>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</si>
  <si>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</si>
  <si>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</si>
  <si>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</si>
  <si>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</si>
  <si>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</si>
  <si>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</si>
  <si>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</si>
  <si>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</si>
  <si>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</si>
  <si>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</si>
  <si>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</si>
  <si>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</si>
  <si>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</si>
  <si>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</si>
  <si>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</si>
  <si>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</si>
  <si>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</si>
  <si>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</si>
  <si>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</si>
  <si>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</si>
  <si>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</si>
  <si>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</si>
  <si>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</si>
  <si>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</si>
  <si>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</si>
  <si>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</si>
  <si>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</si>
  <si>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</si>
  <si>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</si>
  <si>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</si>
  <si>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</si>
  <si>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</si>
  <si>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</si>
  <si>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</si>
  <si>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</si>
  <si>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</si>
  <si>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</si>
  <si>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</si>
  <si>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</si>
  <si>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</si>
  <si>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</si>
  <si>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</si>
  <si>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</si>
  <si>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</si>
  <si>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</si>
  <si>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</si>
  <si>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</si>
  <si>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</si>
  <si>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</si>
  <si>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</si>
  <si>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</si>
  <si>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</si>
  <si>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</si>
  <si>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</si>
  <si>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</si>
  <si>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</si>
  <si>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</si>
  <si>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</si>
  <si>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</si>
  <si>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</si>
  <si>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</si>
  <si>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</si>
  <si>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</si>
  <si>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</si>
  <si>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</si>
  <si>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</si>
  <si>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</si>
  <si>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</si>
  <si>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</si>
  <si>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</si>
  <si>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</si>
  <si>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</si>
  <si>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</si>
  <si>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</si>
  <si>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</si>
  <si>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</si>
  <si>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</si>
  <si>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</si>
  <si>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</si>
  <si>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</si>
  <si>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</si>
  <si>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</si>
  <si>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</si>
  <si>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</si>
  <si>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</si>
  <si>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</si>
  <si>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</si>
  <si>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</si>
  <si>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</si>
  <si>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</si>
  <si>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</si>
  <si>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</si>
  <si>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</si>
  <si>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</si>
  <si>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</si>
  <si>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</si>
  <si>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</si>
  <si>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</si>
  <si>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</si>
  <si>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</si>
  <si>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</si>
  <si>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</si>
  <si>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</si>
  <si>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</si>
  <si>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</si>
  <si>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</si>
  <si>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</si>
  <si>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</si>
  <si>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</si>
  <si>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</si>
  <si>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</si>
  <si>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</si>
  <si>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</si>
  <si>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</si>
  <si>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</si>
  <si>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</si>
  <si>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</si>
  <si>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</si>
  <si>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</si>
  <si>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</si>
  <si>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</si>
  <si>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</si>
  <si>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</si>
  <si>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</si>
  <si>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</si>
  <si>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</si>
  <si>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</si>
  <si>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</si>
  <si>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</si>
  <si>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</si>
  <si>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</si>
  <si>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</si>
  <si>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</si>
  <si>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</si>
  <si>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</si>
  <si>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</si>
  <si>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</si>
  <si>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</si>
  <si>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</si>
  <si>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</si>
  <si>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</si>
  <si>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</si>
  <si>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</si>
  <si>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</si>
  <si>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</si>
  <si>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</si>
  <si>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</si>
  <si>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</si>
  <si>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</si>
  <si>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</si>
  <si>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</si>
  <si>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</si>
  <si>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</si>
  <si>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</si>
  <si>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</si>
  <si>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</si>
  <si>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</si>
  <si>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</si>
  <si>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</si>
  <si>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</si>
  <si>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</si>
  <si>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</si>
  <si>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</si>
  <si>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</si>
  <si>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</si>
  <si>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</si>
  <si>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</si>
  <si>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</si>
  <si>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</si>
  <si>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</si>
  <si>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</si>
  <si>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</si>
  <si>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</si>
  <si>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</si>
  <si>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</si>
  <si>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</si>
  <si>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</si>
  <si>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</si>
  <si>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</si>
  <si>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</si>
  <si>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</si>
  <si>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</si>
  <si>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</si>
  <si>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</si>
  <si>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</si>
  <si>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</si>
  <si>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</si>
  <si>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</si>
  <si>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</si>
  <si>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</si>
  <si>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</si>
  <si>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</si>
  <si>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</si>
  <si>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</si>
  <si>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</si>
  <si>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</si>
  <si>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</si>
  <si>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</si>
  <si>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</si>
  <si>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</si>
  <si>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</si>
  <si>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</si>
  <si>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</si>
  <si>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</si>
  <si>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</si>
  <si>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</si>
  <si>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</si>
  <si>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</si>
  <si>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</si>
  <si>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</si>
  <si>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</si>
  <si>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</si>
  <si>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</si>
  <si>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</si>
  <si>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</si>
  <si>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</si>
  <si>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</si>
  <si>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</si>
  <si>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</si>
  <si>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</si>
  <si>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</si>
  <si>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</si>
  <si>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</si>
  <si>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</si>
  <si>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</si>
  <si>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</si>
  <si>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</si>
  <si>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</si>
  <si>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</si>
  <si>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</si>
  <si>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</si>
  <si>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</si>
  <si>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</si>
  <si>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</si>
  <si>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</si>
  <si>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</si>
  <si>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</si>
  <si>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</si>
  <si>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</si>
  <si>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</si>
  <si>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</si>
  <si>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</si>
  <si>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</si>
  <si>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</si>
  <si>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</si>
  <si>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</si>
  <si>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</si>
  <si>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</si>
  <si>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</si>
  <si>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</si>
  <si>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</si>
  <si>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</si>
  <si>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</si>
  <si>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</si>
  <si>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</si>
  <si>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</si>
  <si>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</si>
  <si>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</si>
  <si>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</si>
  <si>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</si>
  <si>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</si>
  <si>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</si>
  <si>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</si>
  <si>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</si>
  <si>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</si>
  <si>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</si>
  <si>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</si>
  <si>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</si>
  <si>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</si>
  <si>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</si>
  <si>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</si>
  <si>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</si>
  <si>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</si>
  <si>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</si>
  <si>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</si>
  <si>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</si>
  <si>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</si>
  <si>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</si>
  <si>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</si>
  <si>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</si>
  <si>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</si>
  <si>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</si>
  <si>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</si>
  <si>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</si>
  <si>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</si>
  <si>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</si>
  <si>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</si>
  <si>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</si>
  <si>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</si>
  <si>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</si>
  <si>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</si>
  <si>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</si>
  <si>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</si>
  <si>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</si>
  <si>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</si>
  <si>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</si>
  <si>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</si>
  <si>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</si>
  <si>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</si>
  <si>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</si>
  <si>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</si>
  <si>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</si>
  <si>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</si>
  <si>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</si>
  <si>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</si>
  <si>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</si>
  <si>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</si>
  <si>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</si>
  <si>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</si>
  <si>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</si>
  <si>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</si>
  <si>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</si>
  <si>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</si>
  <si>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</si>
  <si>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</si>
  <si>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</si>
  <si>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</si>
  <si>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</si>
  <si>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</si>
  <si>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</si>
  <si>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</si>
  <si>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</si>
  <si>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</si>
  <si>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</si>
  <si>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</si>
  <si>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</si>
  <si>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</si>
  <si>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</si>
  <si>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</si>
  <si>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</si>
  <si>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</si>
  <si>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</si>
  <si>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</si>
  <si>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</si>
  <si>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</si>
  <si>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</si>
  <si>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</si>
  <si>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</si>
  <si>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</si>
  <si>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</si>
  <si>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</si>
  <si>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</si>
  <si>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</si>
  <si>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</si>
  <si>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</si>
  <si>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</si>
  <si>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</si>
  <si>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</si>
  <si>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</si>
  <si>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</si>
  <si>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</si>
  <si>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</si>
  <si>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</si>
  <si>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</si>
  <si>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</si>
  <si>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</si>
  <si>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</si>
  <si>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</si>
  <si>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</si>
  <si>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</si>
  <si>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</si>
  <si>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</si>
  <si>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</si>
  <si>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</si>
  <si>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</si>
  <si>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</si>
  <si>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</si>
  <si>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</si>
  <si>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</si>
  <si>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</si>
  <si>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</si>
  <si>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</si>
  <si>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</si>
  <si>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</si>
  <si>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</si>
  <si>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</si>
  <si>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</si>
  <si>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</si>
  <si>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</si>
  <si>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</si>
  <si>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</si>
  <si>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</si>
  <si>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</si>
  <si>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</si>
  <si>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</si>
  <si>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</si>
  <si>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</si>
  <si>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</si>
  <si>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</si>
  <si>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</si>
  <si>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</si>
  <si>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</si>
  <si>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</si>
  <si>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</si>
  <si>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</si>
  <si>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</si>
  <si>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</si>
  <si>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</si>
  <si>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</si>
  <si>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</si>
  <si>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</si>
  <si>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</si>
  <si>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</si>
  <si>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</si>
  <si>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</si>
  <si>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</si>
  <si>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</si>
  <si>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</si>
  <si>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</si>
  <si>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</si>
  <si>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</si>
  <si>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</si>
  <si>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</si>
  <si>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</si>
  <si>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</si>
  <si>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</si>
  <si>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</si>
  <si>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</si>
  <si>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</si>
  <si>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</si>
  <si>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</si>
  <si>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</si>
  <si>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</si>
  <si>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</si>
  <si>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</si>
  <si>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</si>
  <si>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</si>
  <si>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</si>
  <si>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</si>
  <si>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</si>
  <si>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</si>
  <si>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</si>
  <si>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</si>
  <si>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</si>
  <si>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</si>
  <si>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</si>
  <si>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</si>
  <si>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</si>
  <si>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</si>
  <si>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</si>
  <si>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</si>
  <si>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</si>
  <si>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</si>
  <si>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</si>
  <si>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</si>
  <si>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</si>
  <si>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</si>
  <si>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</si>
  <si>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</si>
  <si>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</si>
  <si>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</si>
  <si>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</si>
  <si>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</si>
  <si>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</si>
  <si>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</si>
  <si>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</si>
  <si>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</si>
  <si>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</si>
  <si>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</si>
  <si>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</si>
  <si>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</si>
  <si>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</si>
  <si>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</si>
  <si>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</si>
  <si>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</si>
  <si>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</si>
  <si>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</si>
  <si>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</si>
  <si>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</si>
  <si>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</si>
  <si>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</si>
  <si>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</si>
  <si>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</si>
  <si>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</si>
  <si>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</si>
  <si>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</si>
  <si>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</si>
  <si>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</si>
  <si>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</si>
  <si>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</si>
  <si>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</si>
  <si>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</si>
  <si>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</si>
  <si>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</si>
  <si>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</si>
  <si>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</si>
  <si>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</si>
  <si>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</si>
  <si>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</si>
  <si>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</si>
  <si>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</si>
  <si>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</si>
  <si>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</si>
  <si>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</si>
  <si>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</si>
  <si>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</si>
  <si>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</si>
  <si>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</si>
  <si>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</si>
  <si>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</si>
  <si>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</si>
  <si>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</si>
  <si>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</si>
  <si>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</si>
  <si>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</si>
  <si>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</si>
  <si>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</si>
  <si>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</si>
  <si>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</si>
  <si>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</si>
  <si>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</si>
  <si>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</si>
  <si>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</si>
  <si>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</si>
  <si>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</si>
  <si>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</si>
  <si>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</si>
  <si>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</si>
  <si>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</si>
  <si>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</si>
  <si>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</si>
  <si>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</si>
  <si>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</si>
  <si>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</si>
  <si>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</si>
  <si>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</si>
  <si>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</si>
  <si>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</si>
  <si>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</si>
  <si>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</si>
  <si>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</si>
  <si>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</si>
  <si>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</si>
  <si>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</si>
  <si>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</si>
  <si>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</si>
  <si>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</si>
  <si>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</si>
  <si>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</si>
  <si>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</si>
  <si>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</si>
  <si>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</si>
  <si>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</si>
  <si>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</si>
  <si>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</si>
  <si>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</si>
  <si>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</si>
  <si>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</si>
  <si>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</si>
  <si>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</si>
  <si>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</si>
  <si>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</si>
  <si>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</si>
  <si>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</si>
  <si>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</si>
  <si>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</si>
  <si>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</si>
  <si>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</si>
  <si>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</si>
  <si>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</si>
  <si>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</si>
  <si>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</si>
  <si>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</si>
  <si>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</si>
  <si>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</si>
  <si>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</si>
  <si>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</si>
  <si>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</si>
  <si>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</si>
  <si>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</si>
  <si>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</si>
  <si>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</si>
  <si>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</si>
  <si>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</si>
  <si>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</si>
  <si>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</si>
  <si>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</si>
  <si>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</si>
  <si>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</si>
  <si>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</si>
  <si>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</si>
  <si>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</si>
  <si>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</si>
  <si>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</si>
  <si>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</si>
  <si>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</si>
  <si>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</si>
  <si>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</si>
  <si>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</si>
  <si>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</si>
  <si>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</si>
  <si>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</si>
  <si>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</si>
  <si>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</si>
  <si>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</si>
  <si>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</si>
  <si>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</si>
  <si>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</si>
  <si>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</si>
  <si>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</si>
  <si>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</si>
  <si>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</si>
  <si>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</si>
  <si>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</si>
  <si>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</si>
  <si>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</si>
  <si>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</si>
  <si>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</si>
  <si>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</si>
  <si>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</si>
  <si>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</si>
  <si>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</si>
  <si>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</si>
  <si>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</si>
  <si>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</si>
  <si>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</si>
  <si>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</si>
  <si>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</si>
  <si>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</si>
  <si>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</si>
  <si>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</si>
  <si>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</si>
  <si>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</si>
  <si>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</si>
  <si>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</si>
  <si>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</si>
  <si>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</si>
  <si>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</si>
  <si>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</si>
  <si>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</si>
  <si>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</si>
  <si>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</si>
  <si>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</si>
  <si>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</si>
  <si>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</si>
  <si>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</si>
  <si>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</si>
  <si>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</si>
  <si>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</si>
  <si>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</si>
  <si>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</si>
  <si>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</si>
  <si>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</si>
  <si>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</si>
  <si>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</si>
  <si>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</si>
  <si>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</si>
  <si>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</si>
  <si>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</si>
  <si>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</si>
  <si>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</si>
  <si>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</si>
  <si>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</si>
  <si>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</si>
  <si>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</si>
  <si>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</si>
  <si>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</si>
  <si>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</si>
  <si>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</si>
  <si>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</si>
  <si>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</si>
  <si>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</si>
  <si>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</si>
  <si>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</si>
  <si>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</si>
  <si>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</si>
  <si>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</si>
  <si>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</si>
  <si>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</si>
  <si>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</si>
  <si>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</si>
  <si>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</si>
  <si>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</si>
  <si>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</si>
  <si>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</si>
  <si>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</si>
  <si>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</si>
  <si>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</si>
  <si>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</si>
  <si>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</si>
  <si>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</si>
  <si>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</si>
  <si>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</si>
  <si>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</si>
  <si>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</si>
  <si>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</si>
  <si>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</si>
  <si>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</si>
  <si>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</si>
  <si>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</si>
  <si>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</si>
  <si>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</si>
  <si>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</si>
  <si>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</si>
  <si>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</si>
  <si>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</si>
  <si>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</si>
  <si>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</si>
  <si>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</si>
  <si>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</si>
  <si>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</si>
  <si>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</si>
  <si>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</si>
  <si>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</si>
  <si>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</si>
  <si>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</si>
  <si>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</si>
  <si>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</si>
  <si>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</si>
  <si>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</si>
  <si>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</si>
  <si>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</si>
  <si>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</si>
  <si>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</si>
  <si>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</si>
  <si>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</si>
  <si>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</si>
  <si>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</si>
  <si>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</si>
  <si>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</si>
  <si>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</si>
  <si>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</si>
  <si>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</si>
  <si>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</si>
  <si>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</si>
  <si>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</si>
  <si>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</si>
  <si>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</si>
  <si>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</si>
  <si>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</si>
  <si>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</si>
  <si>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</si>
  <si>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</si>
  <si>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</si>
  <si>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</si>
  <si>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</si>
  <si>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</si>
  <si>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</si>
  <si>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</si>
  <si>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</si>
  <si>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</si>
  <si>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</si>
  <si>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</si>
  <si>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</si>
  <si>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</si>
  <si>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</si>
  <si>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</si>
  <si>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</si>
  <si>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</si>
  <si>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</si>
  <si>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</si>
  <si>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</si>
  <si>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</si>
  <si>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</si>
  <si>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</si>
  <si>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</si>
  <si>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</si>
  <si>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</si>
  <si>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</si>
  <si>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</si>
  <si>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</si>
  <si>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</si>
  <si>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</si>
  <si>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</si>
  <si>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</si>
  <si>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</si>
  <si>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</si>
  <si>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</si>
  <si>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</si>
  <si>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</si>
  <si>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</si>
  <si>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</si>
  <si>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</si>
  <si>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</si>
  <si>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</si>
  <si>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</si>
  <si>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</si>
  <si>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</si>
  <si>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</si>
  <si>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</si>
  <si>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</si>
  <si>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</si>
  <si>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</si>
  <si>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</si>
  <si>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</si>
  <si>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</si>
  <si>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</si>
  <si>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</si>
  <si>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</si>
  <si>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</si>
  <si>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</si>
  <si>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</si>
  <si>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</si>
  <si>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</si>
  <si>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</si>
  <si>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</si>
  <si>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</si>
  <si>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</si>
  <si>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</si>
  <si>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</si>
  <si>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</si>
  <si>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</si>
  <si>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</si>
  <si>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</si>
  <si>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</si>
  <si>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</si>
  <si>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</si>
  <si>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</si>
  <si>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</si>
  <si>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</si>
  <si>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</si>
  <si>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</si>
  <si>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</si>
  <si>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</si>
  <si>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</si>
  <si>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</si>
  <si>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</si>
  <si>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</si>
  <si>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</si>
  <si>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</si>
  <si>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</si>
  <si>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</si>
  <si>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</si>
  <si>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</si>
  <si>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</si>
  <si>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</si>
  <si>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</si>
  <si>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</si>
  <si>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</si>
  <si>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</si>
  <si>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</si>
  <si>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</si>
  <si>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</si>
  <si>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</si>
  <si>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</si>
  <si>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</si>
  <si>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</si>
  <si>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</si>
  <si>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</si>
  <si>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</si>
  <si>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</si>
  <si>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</si>
  <si>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</si>
  <si>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</si>
  <si>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</si>
  <si>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</si>
  <si>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</si>
  <si>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</si>
  <si>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</si>
  <si>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</si>
  <si>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</si>
  <si>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</si>
  <si>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</si>
  <si>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</si>
  <si>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</si>
  <si>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</si>
  <si>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</si>
  <si>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</si>
  <si>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</si>
  <si>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</si>
  <si>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</si>
  <si>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</si>
  <si>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</si>
  <si>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</si>
  <si>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</si>
  <si>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</si>
  <si>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</si>
  <si>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</si>
  <si>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</si>
  <si>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</si>
  <si>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</si>
  <si>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</si>
  <si>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</si>
  <si>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</si>
  <si>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</si>
  <si>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</si>
  <si>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</si>
  <si>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</si>
  <si>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</si>
  <si>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</si>
  <si>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</si>
  <si>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</si>
  <si>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</si>
  <si>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</si>
  <si>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</si>
  <si>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</si>
  <si>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</si>
  <si>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</si>
  <si>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</si>
  <si>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</si>
  <si>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</si>
  <si>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</si>
  <si>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</si>
  <si>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</si>
  <si>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</si>
  <si>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</si>
  <si>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</si>
  <si>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</si>
  <si>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</si>
  <si>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</si>
  <si>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</si>
  <si>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</si>
  <si>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</si>
  <si>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</si>
  <si>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</si>
  <si>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</si>
  <si>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</si>
  <si>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</si>
  <si>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</si>
  <si>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</si>
  <si>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</si>
  <si>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</si>
  <si>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</si>
  <si>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</si>
  <si>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</si>
  <si>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</si>
  <si>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</si>
  <si>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</si>
  <si>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</si>
  <si>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</si>
  <si>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</si>
  <si>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</si>
  <si>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</si>
  <si>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</si>
  <si>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</si>
  <si>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</si>
  <si>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</si>
  <si>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</si>
  <si>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</si>
  <si>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</si>
  <si>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</si>
  <si>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</si>
  <si>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</si>
  <si>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</si>
  <si>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</si>
  <si>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</si>
  <si>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</si>
  <si>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</si>
  <si>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</si>
  <si>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</si>
  <si>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</si>
  <si>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</si>
  <si>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</si>
  <si>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</si>
  <si>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</si>
  <si>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</si>
  <si>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</si>
  <si>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</si>
  <si>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</si>
  <si>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</si>
  <si>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</si>
  <si>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</si>
  <si>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</si>
  <si>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</si>
  <si>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</si>
  <si>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</si>
  <si>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</si>
  <si>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</si>
  <si>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</si>
  <si>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</si>
  <si>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</si>
  <si>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</si>
  <si>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</si>
  <si>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</si>
  <si>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</si>
  <si>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</si>
  <si>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</si>
  <si>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</si>
  <si>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</si>
  <si>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</si>
  <si>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</si>
  <si>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</si>
  <si>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</si>
  <si>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</si>
  <si>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</si>
  <si>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</si>
  <si>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</si>
  <si>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</si>
  <si>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</si>
  <si>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</si>
  <si>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</si>
  <si>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</si>
  <si>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</si>
  <si>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</si>
  <si>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</si>
  <si>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</si>
  <si>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</si>
  <si>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</si>
  <si>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</si>
  <si>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</si>
  <si>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</si>
  <si>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</si>
  <si>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</si>
  <si>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</si>
  <si>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</si>
  <si>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</si>
  <si>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</si>
  <si>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</si>
  <si>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</si>
  <si>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</si>
  <si>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</si>
  <si>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</si>
  <si>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</si>
  <si>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</si>
  <si>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</si>
  <si>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</si>
  <si>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</si>
  <si>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</si>
  <si>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</si>
  <si>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</si>
  <si>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</si>
  <si>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</si>
  <si>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</si>
  <si>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</si>
  <si>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</si>
  <si>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</si>
  <si>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</si>
  <si>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</si>
  <si>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</si>
  <si>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</si>
  <si>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</si>
  <si>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</si>
  <si>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</si>
  <si>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</si>
  <si>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</si>
  <si>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</si>
  <si>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</si>
  <si>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</si>
  <si>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</si>
  <si>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</si>
  <si>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</si>
  <si>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</si>
  <si>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</si>
  <si>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</si>
  <si>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</si>
  <si>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</si>
  <si>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</si>
  <si>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</si>
  <si>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Inc.</t>
  </si>
  <si>
    <t>00-825-5754</t>
  </si>
  <si>
    <t>DUNS</t>
  </si>
  <si>
    <t>1200 Columbia Ave., Riverside, CA 92507</t>
  </si>
  <si>
    <t>Jessica Martin</t>
  </si>
  <si>
    <t>productcompliance@bourns.com</t>
  </si>
  <si>
    <t>951-781-5670</t>
  </si>
  <si>
    <t>Marvella Sanchez</t>
  </si>
  <si>
    <t>Product Compliance Engineer, Sr.</t>
  </si>
  <si>
    <t>marvella.sanchez@bourns.com</t>
  </si>
  <si>
    <t>951-781-5307</t>
  </si>
  <si>
    <t>https://www.bourns.com/docs/rohs-content/responsible_metals_statement.pdf?sfvrsn=f2ab84f1_15</t>
  </si>
  <si>
    <t>Ceramic PTC Resettable Fuses</t>
  </si>
  <si>
    <t>CMF-RC Series</t>
  </si>
  <si>
    <t>CMF-RL Series</t>
  </si>
  <si>
    <t>CMF-SDP Series</t>
  </si>
  <si>
    <t>Multifuse® Polymer PTC Resettable Fuses</t>
  </si>
  <si>
    <t>MF-ASML/X Series</t>
  </si>
  <si>
    <t>MF-FSMF Series</t>
  </si>
  <si>
    <t>MF-FSML/X Series</t>
  </si>
  <si>
    <t>MF-FSHT Series</t>
  </si>
  <si>
    <t>MF-PSMF Series</t>
  </si>
  <si>
    <t>MF-PSML/X Series</t>
  </si>
  <si>
    <t>MF-PSHT Series</t>
  </si>
  <si>
    <t>MF-NSMF Series</t>
  </si>
  <si>
    <t>MF-NSML/X Series</t>
  </si>
  <si>
    <t>MF-NSHT Series</t>
  </si>
  <si>
    <t>MF-USMF Series</t>
  </si>
  <si>
    <t>MF-USML/X Series</t>
  </si>
  <si>
    <t>MF-USHT Series</t>
  </si>
  <si>
    <t>MF-MSMF Series</t>
  </si>
  <si>
    <t>MF-MSHT Series</t>
  </si>
  <si>
    <t>MF-SMDF Series</t>
  </si>
  <si>
    <t>MF-LSMF Series</t>
  </si>
  <si>
    <t>MF-GSMF Series</t>
  </si>
  <si>
    <t>MF-SM Series</t>
  </si>
  <si>
    <t>MF-SMHT Series</t>
  </si>
  <si>
    <t>MF-SM/250 Series</t>
  </si>
  <si>
    <t>MF-SM/250V Series</t>
  </si>
  <si>
    <t>MF-SD/250 Series</t>
  </si>
  <si>
    <t>MF-R Series</t>
  </si>
  <si>
    <t>MF-RG Series</t>
  </si>
  <si>
    <t>MF-RHT Series</t>
  </si>
  <si>
    <t>MF-RHS Series</t>
  </si>
  <si>
    <t>MF-RM Series</t>
  </si>
  <si>
    <t>MF-RX/72 Series</t>
  </si>
  <si>
    <t>MF-LR Series</t>
  </si>
  <si>
    <t>MF-LS Series</t>
  </si>
  <si>
    <t>MF-S Series</t>
  </si>
  <si>
    <t>MF-VS Series</t>
  </si>
  <si>
    <t>MF-VS Narrow Series</t>
  </si>
  <si>
    <t>MF-SVS Series</t>
  </si>
  <si>
    <t>MF-D Series</t>
  </si>
  <si>
    <t>MF-DC Series</t>
  </si>
  <si>
    <t>POWrFuse™ High-Power Fuses</t>
  </si>
  <si>
    <t>PF-E Series</t>
  </si>
  <si>
    <t>PF-F Series</t>
  </si>
  <si>
    <t>PF-N Series</t>
  </si>
  <si>
    <t>PF-G Series</t>
  </si>
  <si>
    <t>PF-H (g PV) Series</t>
  </si>
  <si>
    <t>PF-H (Ind) Series</t>
  </si>
  <si>
    <t>PF-J Series</t>
  </si>
  <si>
    <t>PF-K Series</t>
  </si>
  <si>
    <t>PF-M Series</t>
  </si>
  <si>
    <t>BN-LG05Y Series</t>
  </si>
  <si>
    <t>BN-LG08Y Series</t>
  </si>
  <si>
    <t>BN-LG10Y Series</t>
  </si>
  <si>
    <t>BN-LG13Y Series</t>
  </si>
  <si>
    <t>BN-LG15Y Series</t>
  </si>
  <si>
    <t>BN-LG20Y Series</t>
  </si>
  <si>
    <t>BN-LG25Y Series</t>
  </si>
  <si>
    <t>POWrTherm™ NTC Thermistors</t>
  </si>
  <si>
    <t>SinglFuse™ SMD Fuses</t>
  </si>
  <si>
    <t>SF-0402F Series</t>
  </si>
  <si>
    <t>SF-0402FP Series</t>
  </si>
  <si>
    <t>SF-0402FP-F Series</t>
  </si>
  <si>
    <t>SF-0402FR Series</t>
  </si>
  <si>
    <t>SF-0402S Series</t>
  </si>
  <si>
    <t>SF-0402S-M Series</t>
  </si>
  <si>
    <t>SF-0603F Series</t>
  </si>
  <si>
    <t>SF-0603FP Series</t>
  </si>
  <si>
    <t>SF-0603FP-F Series</t>
  </si>
  <si>
    <t>SF-0603FP-M Series</t>
  </si>
  <si>
    <t>SF-0603HI-F Series</t>
  </si>
  <si>
    <t>SF-0603HIA-M Series</t>
  </si>
  <si>
    <t>SF-0603HI-M Series</t>
  </si>
  <si>
    <t>SF-0603S Series</t>
  </si>
  <si>
    <t>SF-0603S-M Series</t>
  </si>
  <si>
    <t>SF-0603SPA-R Series</t>
  </si>
  <si>
    <t>SF-0603SA-M Series</t>
  </si>
  <si>
    <t>SF-0603SP Series</t>
  </si>
  <si>
    <t>SF-0603SP-M Series</t>
  </si>
  <si>
    <t>SF-0603SP-R Series</t>
  </si>
  <si>
    <t>SF-1206F Series</t>
  </si>
  <si>
    <t>SF-1206F-M Series</t>
  </si>
  <si>
    <t>SF-1206FP Series</t>
  </si>
  <si>
    <t>SF-1206HH-R Series</t>
  </si>
  <si>
    <t>SF-1206HHA-R Series</t>
  </si>
  <si>
    <t>SF-1206HH-M Series</t>
  </si>
  <si>
    <t>SF-1206HIA-M Series</t>
  </si>
  <si>
    <t>SF-1206HI Series</t>
  </si>
  <si>
    <t>SF-1206HV-M Series</t>
  </si>
  <si>
    <t>SF-1206S Series</t>
  </si>
  <si>
    <t>SF-1206SA-W Series</t>
  </si>
  <si>
    <t>SF-1206S-M Series</t>
  </si>
  <si>
    <t>SF-1206SA-M Series</t>
  </si>
  <si>
    <t>SF-1206SA-R Series</t>
  </si>
  <si>
    <t>SF-1206S-W Series</t>
  </si>
  <si>
    <t>SF-1206SP Series</t>
  </si>
  <si>
    <t>SF-1206S-R Series</t>
  </si>
  <si>
    <t>SF-2410FA-W Series</t>
  </si>
  <si>
    <t>SF-2410FPA-W Series</t>
  </si>
  <si>
    <t>SF-2410F-W Series</t>
  </si>
  <si>
    <t>SR-2410FP-W Series</t>
  </si>
  <si>
    <t>SF-2410SP-W Series</t>
  </si>
  <si>
    <t>SF-2410F-T Series</t>
  </si>
  <si>
    <t>SF-2410FP-T Series</t>
  </si>
  <si>
    <t>SF-2410HI-T Series</t>
  </si>
  <si>
    <t>SF-3812TM-T Series</t>
  </si>
  <si>
    <t>SF-3812TL-T Series</t>
  </si>
  <si>
    <t>SF-3812F-T Series</t>
  </si>
  <si>
    <t>SF-3812FG-T Series</t>
  </si>
  <si>
    <t>SF-3812SP-T Series</t>
  </si>
  <si>
    <t>SF-2923HC-C Series</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</si>
  <si>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</si>
  <si>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We source exclusively Conflict-Free material from RMI certified smelters according to the requirements of the OECD Due Dilligence Guideline, EU Conflict Minerals Regulation, and Dodd-Frank Act. (CID002543)</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</si>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</sst>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1"/>
      <color rgb="FF9C6500"/>
      <name val="Calibri"/>
      <family val="2"/>
      <scheme val="minor"/>
    </font>
    <font>
      <sz val="10"/>
      <color theme="1"/>
      <name val="ＭＳ Ｐゴシック"/>
      <family val="2"/>
      <charset val="128"/>
    </font>
    <font>
      <sz val="12"/>
      <color theme="1"/>
      <name val="Calibri"/>
      <family val="2"/>
      <scheme val="minor"/>
    </font>
    <font>
      <u/>
      <sz val="12"/>
      <color indexed="12"/>
      <name val="Cambria"/>
      <family val="1"/>
      <scheme val="major"/>
    </font>
    <font>
      <u/>
      <sz val="10"/>
      <color theme="10"/>
      <name val="Verdana"/>
      <family val="2"/>
    </font>
  </fonts>
  <fills count="92">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
      <left/>
      <right/>
      <top/>
      <bottom style="thick">
        <color theme="4" tint="0.49989318521683401"/>
      </bottom>
      <diagonal/>
    </border>
    <border>
      <left/>
      <right/>
      <top/>
      <bottom style="thick">
        <color theme="4" tint="0.49992370372631001"/>
      </bottom>
      <diagonal/>
    </border>
  </borders>
  <cellStyleXfs count="1837">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01" fillId="0" borderId="0" applyNumberFormat="0" applyFill="0" applyBorder="0" applyAlignment="0" applyProtection="0"/>
    <xf numFmtId="0" fontId="102" fillId="0" borderId="3" applyNumberFormat="0" applyFill="0" applyAlignment="0" applyProtection="0"/>
    <xf numFmtId="0" fontId="103" fillId="0" borderId="68" applyNumberFormat="0" applyFill="0" applyAlignment="0" applyProtection="0"/>
    <xf numFmtId="0" fontId="104" fillId="0" borderId="5" applyNumberFormat="0" applyFill="0" applyAlignment="0" applyProtection="0"/>
    <xf numFmtId="0" fontId="104" fillId="0" borderId="0" applyNumberFormat="0" applyFill="0" applyBorder="0" applyAlignment="0" applyProtection="0"/>
    <xf numFmtId="0" fontId="105" fillId="37" borderId="0" applyNumberFormat="0" applyBorder="0" applyAlignment="0" applyProtection="0"/>
    <xf numFmtId="0" fontId="106" fillId="38" borderId="0" applyNumberFormat="0" applyBorder="0" applyAlignment="0" applyProtection="0"/>
    <xf numFmtId="0" fontId="107" fillId="39" borderId="0" applyNumberFormat="0" applyBorder="0" applyAlignment="0" applyProtection="0"/>
    <xf numFmtId="0" fontId="108" fillId="40" borderId="1" applyNumberFormat="0" applyAlignment="0" applyProtection="0"/>
    <xf numFmtId="0" fontId="109" fillId="41" borderId="8" applyNumberFormat="0" applyAlignment="0" applyProtection="0"/>
    <xf numFmtId="0" fontId="110" fillId="41" borderId="1" applyNumberFormat="0" applyAlignment="0" applyProtection="0"/>
    <xf numFmtId="0" fontId="111" fillId="0" borderId="6" applyNumberFormat="0" applyFill="0" applyAlignment="0" applyProtection="0"/>
    <xf numFmtId="0" fontId="112" fillId="42" borderId="2"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9" applyNumberFormat="0" applyFill="0" applyAlignment="0" applyProtection="0"/>
    <xf numFmtId="0" fontId="116"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16"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16"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16"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16"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16"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67" fillId="0" borderId="0" applyNumberFormat="0" applyFill="0" applyBorder="0">
      <protection locked="0"/>
    </xf>
    <xf numFmtId="0" fontId="1"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116" fillId="16" borderId="0" applyNumberFormat="0" applyBorder="0" applyAlignment="0" applyProtection="0"/>
    <xf numFmtId="0" fontId="116" fillId="17" borderId="0" applyNumberFormat="0" applyBorder="0" applyAlignment="0" applyProtection="0"/>
    <xf numFmtId="0" fontId="116" fillId="18" borderId="0" applyNumberFormat="0" applyBorder="0" applyAlignment="0" applyProtection="0"/>
    <xf numFmtId="0" fontId="116" fillId="19" borderId="0" applyNumberFormat="0" applyBorder="0" applyAlignment="0" applyProtection="0"/>
    <xf numFmtId="0" fontId="116" fillId="20" borderId="0" applyNumberFormat="0" applyBorder="0" applyAlignment="0" applyProtection="0"/>
    <xf numFmtId="0" fontId="116" fillId="21" borderId="0" applyNumberFormat="0" applyBorder="0" applyAlignment="0" applyProtection="0"/>
    <xf numFmtId="0" fontId="116" fillId="22" borderId="0" applyNumberFormat="0" applyBorder="0" applyAlignment="0" applyProtection="0"/>
    <xf numFmtId="0" fontId="116" fillId="23" borderId="0" applyNumberFormat="0" applyBorder="0" applyAlignment="0" applyProtection="0"/>
    <xf numFmtId="0" fontId="116" fillId="24" borderId="0" applyNumberFormat="0" applyBorder="0" applyAlignment="0" applyProtection="0"/>
    <xf numFmtId="0" fontId="116" fillId="25" borderId="0" applyNumberFormat="0" applyBorder="0" applyAlignment="0" applyProtection="0"/>
    <xf numFmtId="0" fontId="106" fillId="26" borderId="0" applyNumberFormat="0" applyBorder="0" applyAlignment="0" applyProtection="0"/>
    <xf numFmtId="0" fontId="110" fillId="27" borderId="1" applyNumberFormat="0" applyAlignment="0" applyProtection="0"/>
    <xf numFmtId="0" fontId="112" fillId="28" borderId="2" applyNumberFormat="0" applyAlignment="0" applyProtection="0"/>
    <xf numFmtId="0" fontId="114" fillId="0" borderId="0" applyNumberFormat="0" applyFill="0" applyBorder="0" applyAlignment="0" applyProtection="0"/>
    <xf numFmtId="0" fontId="105" fillId="29" borderId="0" applyNumberFormat="0" applyBorder="0" applyAlignment="0" applyProtection="0"/>
    <xf numFmtId="0" fontId="102" fillId="0" borderId="3" applyNumberFormat="0" applyFill="0" applyAlignment="0" applyProtection="0"/>
    <xf numFmtId="0" fontId="103" fillId="0" borderId="69" applyNumberFormat="0" applyFill="0" applyAlignment="0" applyProtection="0"/>
    <xf numFmtId="0" fontId="104" fillId="0" borderId="5" applyNumberFormat="0" applyFill="0" applyAlignment="0" applyProtection="0"/>
    <xf numFmtId="0" fontId="104" fillId="0" borderId="0" applyNumberFormat="0" applyFill="0" applyBorder="0" applyAlignment="0" applyProtection="0"/>
    <xf numFmtId="0" fontId="122" fillId="0" borderId="0" applyNumberFormat="0" applyFill="0" applyBorder="0" applyProtection="0">
      <protection locked="0"/>
    </xf>
    <xf numFmtId="0" fontId="117" fillId="0" borderId="0" applyNumberFormat="0" applyFill="0" applyBorder="0" applyAlignment="0" applyProtection="0"/>
    <xf numFmtId="0" fontId="118" fillId="0" borderId="0" applyNumberFormat="0" applyFill="0" applyBorder="0" applyAlignment="0" applyProtection="0"/>
    <xf numFmtId="0" fontId="108" fillId="30" borderId="1" applyNumberFormat="0" applyAlignment="0" applyProtection="0"/>
    <xf numFmtId="0" fontId="111" fillId="0" borderId="6" applyNumberFormat="0" applyFill="0" applyAlignment="0" applyProtection="0"/>
    <xf numFmtId="0" fontId="119"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32" borderId="7" applyNumberFormat="0" applyFont="0" applyAlignment="0" applyProtection="0"/>
    <xf numFmtId="0" fontId="109"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applyNumberFormat="0" applyFill="0" applyBorder="0" applyAlignment="0" applyProtection="0"/>
    <xf numFmtId="0" fontId="115" fillId="0" borderId="9" applyNumberFormat="0" applyFill="0" applyAlignment="0" applyProtection="0"/>
    <xf numFmtId="0" fontId="113" fillId="0" borderId="0" applyNumberFormat="0" applyFill="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116" fillId="16" borderId="0" applyNumberFormat="0" applyBorder="0" applyAlignment="0" applyProtection="0"/>
    <xf numFmtId="0" fontId="116" fillId="17" borderId="0" applyNumberFormat="0" applyBorder="0" applyAlignment="0" applyProtection="0"/>
    <xf numFmtId="0" fontId="116" fillId="18" borderId="0" applyNumberFormat="0" applyBorder="0" applyAlignment="0" applyProtection="0"/>
    <xf numFmtId="0" fontId="116" fillId="19" borderId="0" applyNumberFormat="0" applyBorder="0" applyAlignment="0" applyProtection="0"/>
    <xf numFmtId="0" fontId="116" fillId="20" borderId="0" applyNumberFormat="0" applyBorder="0" applyAlignment="0" applyProtection="0"/>
    <xf numFmtId="0" fontId="116" fillId="21" borderId="0" applyNumberFormat="0" applyBorder="0" applyAlignment="0" applyProtection="0"/>
    <xf numFmtId="0" fontId="116" fillId="22" borderId="0" applyNumberFormat="0" applyBorder="0" applyAlignment="0" applyProtection="0"/>
    <xf numFmtId="0" fontId="116" fillId="23" borderId="0" applyNumberFormat="0" applyBorder="0" applyAlignment="0" applyProtection="0"/>
    <xf numFmtId="0" fontId="116" fillId="24" borderId="0" applyNumberFormat="0" applyBorder="0" applyAlignment="0" applyProtection="0"/>
    <xf numFmtId="0" fontId="116" fillId="25" borderId="0" applyNumberFormat="0" applyBorder="0" applyAlignment="0" applyProtection="0"/>
    <xf numFmtId="0" fontId="58" fillId="26" borderId="0" applyNumberFormat="0" applyBorder="0" applyAlignment="0" applyProtection="0"/>
    <xf numFmtId="0" fontId="106" fillId="26" borderId="0" applyNumberFormat="0" applyBorder="0" applyAlignment="0" applyProtection="0"/>
    <xf numFmtId="0" fontId="110" fillId="27" borderId="1" applyNumberFormat="0" applyAlignment="0" applyProtection="0"/>
    <xf numFmtId="0" fontId="112" fillId="28" borderId="2" applyNumberFormat="0" applyAlignment="0" applyProtection="0"/>
    <xf numFmtId="0" fontId="105" fillId="29" borderId="0" applyNumberFormat="0" applyBorder="0" applyAlignment="0" applyProtection="0"/>
    <xf numFmtId="0" fontId="103" fillId="0" borderId="70" applyNumberFormat="0" applyFill="0" applyAlignment="0" applyProtection="0"/>
    <xf numFmtId="0" fontId="9" fillId="0" borderId="0" applyNumberFormat="0" applyFill="0" applyBorder="0">
      <protection locked="0"/>
    </xf>
    <xf numFmtId="0" fontId="67"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9" fillId="0" borderId="0" applyNumberFormat="0" applyFill="0" applyBorder="0">
      <protection locked="0"/>
    </xf>
    <xf numFmtId="0" fontId="108" fillId="30" borderId="1" applyNumberFormat="0" applyAlignment="0" applyProtection="0"/>
    <xf numFmtId="0" fontId="119"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09"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22"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23" fillId="0" borderId="0" applyNumberFormat="0" applyFill="0" applyBorder="0" applyAlignment="0" applyProtection="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837">
    <cellStyle name="20% - Accent1" xfId="610" builtinId="30" customBuiltin="1"/>
    <cellStyle name="20% - Accent1 2" xfId="1" xr:uid="{00000000-0005-0000-0000-000000000000}"/>
    <cellStyle name="20% - Accent1 2 2" xfId="724" xr:uid="{2E00FEBB-CE29-4F9C-AC72-26DF96FE558C}"/>
    <cellStyle name="20% - Accent1 2 2 2" xfId="846" xr:uid="{3D4396FB-C638-41BA-B998-4D5809C50DE0}"/>
    <cellStyle name="20% - Accent1 2 2 2 2" xfId="1307" xr:uid="{C57A6678-9D6C-4370-9C4B-ED7A6F00C029}"/>
    <cellStyle name="20% - Accent1 2 2 2 2 2" xfId="1767" xr:uid="{555AA33C-5A09-49CA-B284-B82A68E3798C}"/>
    <cellStyle name="20% - Accent1 2 2 2 3" xfId="1077" xr:uid="{82CDA0CF-4F81-4F82-9B85-6266D9EA9F2E}"/>
    <cellStyle name="20% - Accent1 2 2 2 4" xfId="1537" xr:uid="{BAC8A94C-0860-436D-86E6-80084C4180BD}"/>
    <cellStyle name="20% - Accent1 2 2 3" xfId="1193" xr:uid="{AEC66616-6A3C-4B8C-9ED5-AB31FD3F58E3}"/>
    <cellStyle name="20% - Accent1 2 2 3 2" xfId="1653" xr:uid="{88635B7C-9C8C-4E03-A235-7855534EAB13}"/>
    <cellStyle name="20% - Accent1 2 2 4" xfId="963" xr:uid="{D04B7614-3BB8-4AAB-AABC-AED40E1BE490}"/>
    <cellStyle name="20% - Accent1 2 2 5" xfId="1423" xr:uid="{A8E078D7-CEB8-4902-A56C-25757DDA6B5F}"/>
    <cellStyle name="20% - Accent1 2 3" xfId="799" xr:uid="{1A33B8E1-B944-49A3-B42E-1AED499DC7B8}"/>
    <cellStyle name="20% - Accent1 2 3 2" xfId="1260" xr:uid="{F65C918A-D38F-476B-957D-14A3CCA8B843}"/>
    <cellStyle name="20% - Accent1 2 3 2 2" xfId="1720" xr:uid="{EB32C1EC-3559-44C8-870F-1E6A53724892}"/>
    <cellStyle name="20% - Accent1 2 3 3" xfId="1030" xr:uid="{CE362D86-639A-4F06-ADFB-155AFA69382B}"/>
    <cellStyle name="20% - Accent1 2 3 4" xfId="1490" xr:uid="{04006E1B-1502-40DB-BF8A-C879DCF21FEC}"/>
    <cellStyle name="20% - Accent1 2 4" xfId="1146" xr:uid="{95581812-6630-48C6-A903-545C3AEF1A3A}"/>
    <cellStyle name="20% - Accent1 2 4 2" xfId="1606" xr:uid="{D851D532-638D-48D6-8AF1-DA0BEEC13AEC}"/>
    <cellStyle name="20% - Accent1 2 5" xfId="915" xr:uid="{5CBAA373-6A62-4B18-A89E-2F9380BF8B7F}"/>
    <cellStyle name="20% - Accent1 2 6" xfId="1376" xr:uid="{83DF86AE-31C0-484D-A0C0-FF9C1CD1113D}"/>
    <cellStyle name="20% - Accent1 2 7" xfId="644" xr:uid="{A7F262C4-85FA-4A8E-815B-B89422EE2677}"/>
    <cellStyle name="20% - Accent1 3" xfId="893" xr:uid="{2DCA82CE-C2E1-4C75-B384-0F4BE158F4F4}"/>
    <cellStyle name="20% - Accent1 3 2" xfId="1354" xr:uid="{5B488E9A-E408-4E49-93AE-CBA3ADDC0936}"/>
    <cellStyle name="20% - Accent1 3 2 2" xfId="1814" xr:uid="{2EBD996A-3D3E-4560-B4FE-0AB12FE4AFEE}"/>
    <cellStyle name="20% - Accent1 3 3" xfId="1124" xr:uid="{990F072B-1FCF-4D95-A08B-1225BFBF93A0}"/>
    <cellStyle name="20% - Accent1 3 4" xfId="1584" xr:uid="{33C063F3-AA54-48E8-A36E-A9E98BED4C16}"/>
    <cellStyle name="20% - Accent1 4" xfId="1240" xr:uid="{6A5A1E2D-D6D8-48DC-B24D-5A8A17B9B7ED}"/>
    <cellStyle name="20% - Accent1 4 2" xfId="1700" xr:uid="{66054F6C-52C5-42D9-927B-0B49238B3728}"/>
    <cellStyle name="20% - Accent1 5" xfId="1010" xr:uid="{202CE5D1-98C1-4563-B475-B7F25169BD71}"/>
    <cellStyle name="20% - Accent1 6" xfId="1470" xr:uid="{E49BB5E7-9B46-4D86-AB4D-E4EB7F8B7969}"/>
    <cellStyle name="20% - Accent2" xfId="614" builtinId="34" customBuiltin="1"/>
    <cellStyle name="20% - Accent2 2" xfId="2" xr:uid="{00000000-0005-0000-0000-000001000000}"/>
    <cellStyle name="20% - Accent2 2 2" xfId="725" xr:uid="{7161F78A-5069-40AB-882C-473FB9D5936A}"/>
    <cellStyle name="20% - Accent2 2 2 2" xfId="847" xr:uid="{016688C4-455C-4ACF-BC01-9689A69E1C39}"/>
    <cellStyle name="20% - Accent2 2 2 2 2" xfId="1308" xr:uid="{AAB75969-B0E9-4FF7-B966-EAE8E13035B8}"/>
    <cellStyle name="20% - Accent2 2 2 2 2 2" xfId="1768" xr:uid="{BEEAC56C-5A61-455A-8488-AAFF9751695C}"/>
    <cellStyle name="20% - Accent2 2 2 2 3" xfId="1078" xr:uid="{CA0E12CD-B22D-48E6-B89A-BBCDDDB32C64}"/>
    <cellStyle name="20% - Accent2 2 2 2 4" xfId="1538" xr:uid="{2A3D924E-6C30-456C-AEDD-58BBA961B9C8}"/>
    <cellStyle name="20% - Accent2 2 2 3" xfId="1194" xr:uid="{80836B47-3E26-46BD-8803-78157F10C325}"/>
    <cellStyle name="20% - Accent2 2 2 3 2" xfId="1654" xr:uid="{A5C5A33D-EC28-49A8-AA8F-48B43D32370C}"/>
    <cellStyle name="20% - Accent2 2 2 4" xfId="964" xr:uid="{8A0C4610-1B25-4F88-8BEB-03505E18E193}"/>
    <cellStyle name="20% - Accent2 2 2 5" xfId="1424" xr:uid="{03718FE1-AAC3-496A-B588-19D7A945527D}"/>
    <cellStyle name="20% - Accent2 2 3" xfId="800" xr:uid="{8D5BA79F-3ABA-465B-870F-302467E605C5}"/>
    <cellStyle name="20% - Accent2 2 3 2" xfId="1261" xr:uid="{EA5C4287-181C-41A6-84DF-310AAD0AE822}"/>
    <cellStyle name="20% - Accent2 2 3 2 2" xfId="1721" xr:uid="{3CE247B1-0DAD-4C7E-86C6-F37E677781EA}"/>
    <cellStyle name="20% - Accent2 2 3 3" xfId="1031" xr:uid="{2990138A-F46B-4A5E-90BA-FE6499130C88}"/>
    <cellStyle name="20% - Accent2 2 3 4" xfId="1491" xr:uid="{C453CD6E-0179-4F7E-AA73-DE8830ED105B}"/>
    <cellStyle name="20% - Accent2 2 4" xfId="1147" xr:uid="{940B115E-4E5B-471A-8A57-3C5AB7638C79}"/>
    <cellStyle name="20% - Accent2 2 4 2" xfId="1607" xr:uid="{0AD5F550-2EA3-4806-BFFA-A72CF459972D}"/>
    <cellStyle name="20% - Accent2 2 5" xfId="916" xr:uid="{96D8FD27-2B98-41AB-8B23-653E89B78171}"/>
    <cellStyle name="20% - Accent2 2 6" xfId="1377" xr:uid="{EDEB2B4E-B341-4343-B5F4-E621748B0D8C}"/>
    <cellStyle name="20% - Accent2 2 7" xfId="645" xr:uid="{4A6F4EB8-C074-4FBE-A4F1-5157AE61F3EE}"/>
    <cellStyle name="20% - Accent2 3" xfId="896" xr:uid="{C30B2B55-AF80-491A-BCC7-40F3C2AAB45A}"/>
    <cellStyle name="20% - Accent2 3 2" xfId="1357" xr:uid="{14235AD5-AE59-46DB-9E47-0B28F6631DC5}"/>
    <cellStyle name="20% - Accent2 3 2 2" xfId="1817" xr:uid="{D0649478-2945-4E22-8C44-1199BFBB8B7A}"/>
    <cellStyle name="20% - Accent2 3 3" xfId="1127" xr:uid="{D680E054-3180-4FC7-AE4E-C650325AF468}"/>
    <cellStyle name="20% - Accent2 3 4" xfId="1587" xr:uid="{3B7245A5-7E69-4460-89CA-E4F6568FDCE3}"/>
    <cellStyle name="20% - Accent2 4" xfId="1243" xr:uid="{29FB596B-D3DB-4031-BE70-DD7349339EC9}"/>
    <cellStyle name="20% - Accent2 4 2" xfId="1703" xr:uid="{386CD509-CEBE-4F0C-ABB1-A35D9BB845FE}"/>
    <cellStyle name="20% - Accent2 5" xfId="1013" xr:uid="{18611311-A324-4F32-81F4-0D779AD71731}"/>
    <cellStyle name="20% - Accent2 6" xfId="1473" xr:uid="{06175FFB-A1AC-43D4-932D-F24BE157D795}"/>
    <cellStyle name="20% - Accent3" xfId="618" builtinId="38" customBuiltin="1"/>
    <cellStyle name="20% - Accent3 2" xfId="3" xr:uid="{00000000-0005-0000-0000-000002000000}"/>
    <cellStyle name="20% - Accent3 2 2" xfId="726" xr:uid="{FE4E1F8A-8108-46E4-B5D8-EB46C38872A5}"/>
    <cellStyle name="20% - Accent3 2 2 2" xfId="848" xr:uid="{8D2A6C2B-54B7-4F94-B5E1-69F4D383E33D}"/>
    <cellStyle name="20% - Accent3 2 2 2 2" xfId="1309" xr:uid="{E96D4DC9-CD50-459E-923E-40631AFCA019}"/>
    <cellStyle name="20% - Accent3 2 2 2 2 2" xfId="1769" xr:uid="{724761A9-6F25-487A-9DBC-501560512694}"/>
    <cellStyle name="20% - Accent3 2 2 2 3" xfId="1079" xr:uid="{4D149656-48E9-4681-8982-25EB34CF91AA}"/>
    <cellStyle name="20% - Accent3 2 2 2 4" xfId="1539" xr:uid="{5CDDACB6-114B-4F87-9EA4-5523A9E8A80F}"/>
    <cellStyle name="20% - Accent3 2 2 3" xfId="1195" xr:uid="{B00FD558-1E11-4982-A138-067773147700}"/>
    <cellStyle name="20% - Accent3 2 2 3 2" xfId="1655" xr:uid="{8282B02F-30F3-4567-AE86-BF7CB79E2489}"/>
    <cellStyle name="20% - Accent3 2 2 4" xfId="965" xr:uid="{279489CA-C40B-4C87-BFC5-DFFDF16DB0D5}"/>
    <cellStyle name="20% - Accent3 2 2 5" xfId="1425" xr:uid="{B64FF27B-F6C9-419E-AF2F-9E066A156FD6}"/>
    <cellStyle name="20% - Accent3 2 3" xfId="801" xr:uid="{8D2B9BEA-7C2B-4BEE-8D63-91E8D34ECBE3}"/>
    <cellStyle name="20% - Accent3 2 3 2" xfId="1262" xr:uid="{E0002160-1820-44D9-B7B0-EFF366614078}"/>
    <cellStyle name="20% - Accent3 2 3 2 2" xfId="1722" xr:uid="{E2FC2E2B-E121-4694-BC0D-C7F0C7C7F6D5}"/>
    <cellStyle name="20% - Accent3 2 3 3" xfId="1032" xr:uid="{0E72F531-96EA-4D7A-84AF-25DE470852F7}"/>
    <cellStyle name="20% - Accent3 2 3 4" xfId="1492" xr:uid="{8DBD40A0-36FD-47F5-A510-D3A9D19D992A}"/>
    <cellStyle name="20% - Accent3 2 4" xfId="1148" xr:uid="{512D441A-35E3-40A9-8F4E-3B0220B86018}"/>
    <cellStyle name="20% - Accent3 2 4 2" xfId="1608" xr:uid="{FCA0E183-CF61-4711-AB96-D8D40FB803F7}"/>
    <cellStyle name="20% - Accent3 2 5" xfId="917" xr:uid="{C64591FE-90F3-458E-B9AB-7DBC9C93C7F4}"/>
    <cellStyle name="20% - Accent3 2 6" xfId="1378" xr:uid="{E5D53D90-9DD1-459D-8AB3-39EAF75CCE87}"/>
    <cellStyle name="20% - Accent3 2 7" xfId="646" xr:uid="{55AEBC5F-2F40-43D3-8466-555BAB0DA321}"/>
    <cellStyle name="20% - Accent3 3" xfId="899" xr:uid="{A79FBC26-98E6-419B-A620-E831E572CDAE}"/>
    <cellStyle name="20% - Accent3 3 2" xfId="1360" xr:uid="{453A39CF-0B11-42B4-AFF0-D6D11B5C1E52}"/>
    <cellStyle name="20% - Accent3 3 2 2" xfId="1820" xr:uid="{9914D04E-3512-45D5-AF41-B97EC426883E}"/>
    <cellStyle name="20% - Accent3 3 3" xfId="1130" xr:uid="{B2D4FA63-7B98-4FB9-9789-22EFBB735155}"/>
    <cellStyle name="20% - Accent3 3 4" xfId="1590" xr:uid="{D6622D58-164E-41D7-801F-6F99D2E149C4}"/>
    <cellStyle name="20% - Accent3 4" xfId="1246" xr:uid="{38C326F2-AD0E-464F-B44E-0D2F9BF92FD8}"/>
    <cellStyle name="20% - Accent3 4 2" xfId="1706" xr:uid="{7D657DEF-A1EE-4415-AC24-18ADD08ED013}"/>
    <cellStyle name="20% - Accent3 5" xfId="1016" xr:uid="{F2DD5DA8-300E-48C4-A3C8-E922467B3D69}"/>
    <cellStyle name="20% - Accent3 6" xfId="1476" xr:uid="{90A31EFF-9650-4BAA-B5A8-C7F2A094F9E9}"/>
    <cellStyle name="20% - Accent4" xfId="622" builtinId="42" customBuiltin="1"/>
    <cellStyle name="20% - Accent4 2" xfId="4" xr:uid="{00000000-0005-0000-0000-000003000000}"/>
    <cellStyle name="20% - Accent4 2 2" xfId="727" xr:uid="{393968C3-DE2A-4203-8276-8A5926E2C527}"/>
    <cellStyle name="20% - Accent4 2 2 2" xfId="849" xr:uid="{894449EB-7DA5-435A-B791-07A9BB3A1865}"/>
    <cellStyle name="20% - Accent4 2 2 2 2" xfId="1310" xr:uid="{7298B29F-2506-4931-ABDE-4BB0CCE87993}"/>
    <cellStyle name="20% - Accent4 2 2 2 2 2" xfId="1770" xr:uid="{5045344F-3557-4AFE-94FC-5E6D14D8BF67}"/>
    <cellStyle name="20% - Accent4 2 2 2 3" xfId="1080" xr:uid="{179695B3-74CD-47C0-90BE-F7C60C163538}"/>
    <cellStyle name="20% - Accent4 2 2 2 4" xfId="1540" xr:uid="{581F91C3-2664-4469-B034-ADC47B75930A}"/>
    <cellStyle name="20% - Accent4 2 2 3" xfId="1196" xr:uid="{FDAB642D-E7DE-437F-BE1E-EB5B2D9689E7}"/>
    <cellStyle name="20% - Accent4 2 2 3 2" xfId="1656" xr:uid="{4E748A65-06D2-4395-B81E-1B0A733454AA}"/>
    <cellStyle name="20% - Accent4 2 2 4" xfId="966" xr:uid="{D0D29257-2F3A-4B81-B4AB-BF762EDCBEE3}"/>
    <cellStyle name="20% - Accent4 2 2 5" xfId="1426" xr:uid="{63A7D64B-1E5E-4EDD-9A1D-892EC3C72B96}"/>
    <cellStyle name="20% - Accent4 2 3" xfId="802" xr:uid="{E794E1DB-9047-44B6-9801-FEB96BA19E7F}"/>
    <cellStyle name="20% - Accent4 2 3 2" xfId="1263" xr:uid="{BA297F1D-1A8E-457B-8B0F-CB247912C6F4}"/>
    <cellStyle name="20% - Accent4 2 3 2 2" xfId="1723" xr:uid="{1167D13E-6BF1-4D1A-AE9A-2CC6E033D084}"/>
    <cellStyle name="20% - Accent4 2 3 3" xfId="1033" xr:uid="{A5C501B8-DB32-4926-B6A5-E016EB950D09}"/>
    <cellStyle name="20% - Accent4 2 3 4" xfId="1493" xr:uid="{C65E7CEA-6DC1-4603-BB8F-F16222EADB23}"/>
    <cellStyle name="20% - Accent4 2 4" xfId="1149" xr:uid="{46564A03-3A4E-4890-85ED-671BB25D5079}"/>
    <cellStyle name="20% - Accent4 2 4 2" xfId="1609" xr:uid="{E19542DC-14AE-490D-BDB8-91E0C070C264}"/>
    <cellStyle name="20% - Accent4 2 5" xfId="918" xr:uid="{6658B487-9F21-45DA-9BCF-8C51F7058210}"/>
    <cellStyle name="20% - Accent4 2 6" xfId="1379" xr:uid="{842FDDF6-FECE-4053-A759-20E0C9B1BAAE}"/>
    <cellStyle name="20% - Accent4 2 7" xfId="647" xr:uid="{FC072780-CB98-4A4F-89F4-F0B3523C95F0}"/>
    <cellStyle name="20% - Accent4 3" xfId="902" xr:uid="{93231AB6-2834-4288-BA16-FECFEF143F72}"/>
    <cellStyle name="20% - Accent4 3 2" xfId="1363" xr:uid="{5E44A197-1FDB-4DAF-8B51-2B3A9BF305F8}"/>
    <cellStyle name="20% - Accent4 3 2 2" xfId="1823" xr:uid="{FB28F260-CAB3-4D05-8D7D-CCB1C134809E}"/>
    <cellStyle name="20% - Accent4 3 3" xfId="1133" xr:uid="{F478751F-2B4C-4356-8EF4-4DA4505AD591}"/>
    <cellStyle name="20% - Accent4 3 4" xfId="1593" xr:uid="{0AFAA57C-80CB-439A-A62A-937B1E645F8F}"/>
    <cellStyle name="20% - Accent4 4" xfId="1249" xr:uid="{3A7F8797-EB70-470D-9495-6AA0C805FEA1}"/>
    <cellStyle name="20% - Accent4 4 2" xfId="1709" xr:uid="{CCEF4EB1-7642-4B7E-8063-52BD44CD792B}"/>
    <cellStyle name="20% - Accent4 5" xfId="1019" xr:uid="{F41C27D5-0482-463A-A0D6-0998BC14FE46}"/>
    <cellStyle name="20% - Accent4 6" xfId="1479" xr:uid="{BA643668-F557-496A-A5B7-5276A509B276}"/>
    <cellStyle name="20% - Accent5" xfId="626" builtinId="46" customBuiltin="1"/>
    <cellStyle name="20% - Accent5 2" xfId="5" xr:uid="{00000000-0005-0000-0000-000004000000}"/>
    <cellStyle name="20% - Accent5 2 2" xfId="728" xr:uid="{91D6C6FD-6757-4942-B4F5-10D7B2B29618}"/>
    <cellStyle name="20% - Accent5 2 2 2" xfId="850" xr:uid="{89FDBCFA-4E39-4C42-8CAA-84495E281B14}"/>
    <cellStyle name="20% - Accent5 2 2 2 2" xfId="1311" xr:uid="{1BA9CC3D-8EDD-4FDE-B1FF-A731DD31D1F0}"/>
    <cellStyle name="20% - Accent5 2 2 2 2 2" xfId="1771" xr:uid="{4B87F7BE-42D6-4A32-B7AE-77B0783650BB}"/>
    <cellStyle name="20% - Accent5 2 2 2 3" xfId="1081" xr:uid="{080EEAE2-B4E3-494E-9BB8-44A75912CECE}"/>
    <cellStyle name="20% - Accent5 2 2 2 4" xfId="1541" xr:uid="{F70097CC-5261-4B0D-B20A-8DC45728E3E7}"/>
    <cellStyle name="20% - Accent5 2 2 3" xfId="1197" xr:uid="{1EC5095E-CA41-47C0-9C84-298EAE21A0F1}"/>
    <cellStyle name="20% - Accent5 2 2 3 2" xfId="1657" xr:uid="{89C2093F-3E62-463A-A0F0-41F762AD2204}"/>
    <cellStyle name="20% - Accent5 2 2 4" xfId="967" xr:uid="{EF7CFADE-C5F9-4576-9407-3C04D7942274}"/>
    <cellStyle name="20% - Accent5 2 2 5" xfId="1427" xr:uid="{4259CFEF-9163-4A1F-97E1-50D87EDCA1E2}"/>
    <cellStyle name="20% - Accent5 2 3" xfId="803" xr:uid="{27DE5205-1952-4F7F-996D-8FAE1426E64C}"/>
    <cellStyle name="20% - Accent5 2 3 2" xfId="1264" xr:uid="{A290F9EC-4918-42A6-A671-280FB27B4A72}"/>
    <cellStyle name="20% - Accent5 2 3 2 2" xfId="1724" xr:uid="{98B146AE-F8E2-40D1-BC7F-DF68A29281DD}"/>
    <cellStyle name="20% - Accent5 2 3 3" xfId="1034" xr:uid="{D1E1A6CE-4037-4AF1-8892-2C5C54970013}"/>
    <cellStyle name="20% - Accent5 2 3 4" xfId="1494" xr:uid="{941ED527-70C7-445F-A4FD-B480B4967726}"/>
    <cellStyle name="20% - Accent5 2 4" xfId="1150" xr:uid="{69D4DF52-E6DD-493B-A2D9-CC434D7BE529}"/>
    <cellStyle name="20% - Accent5 2 4 2" xfId="1610" xr:uid="{2E451BC1-7A6D-4C24-BC4B-6D8A704CEACF}"/>
    <cellStyle name="20% - Accent5 2 5" xfId="919" xr:uid="{F67B7767-0E2B-425D-B1DB-9D24D60DEC18}"/>
    <cellStyle name="20% - Accent5 2 6" xfId="1380" xr:uid="{CB173048-6E2D-4190-948F-F60C4F330A74}"/>
    <cellStyle name="20% - Accent5 2 7" xfId="648" xr:uid="{C8C2E2B7-41BE-4687-B27B-EC87CBA7D38E}"/>
    <cellStyle name="20% - Accent5 3" xfId="905" xr:uid="{994333B2-53A1-43A8-93B3-14E78AF93A20}"/>
    <cellStyle name="20% - Accent5 3 2" xfId="1366" xr:uid="{5853EDF3-11AC-4582-ACB1-0BAA4FB09E2A}"/>
    <cellStyle name="20% - Accent5 3 2 2" xfId="1826" xr:uid="{A8914270-5892-4F29-85AB-161D42DF6CD5}"/>
    <cellStyle name="20% - Accent5 3 3" xfId="1136" xr:uid="{0B036D29-448A-4C13-A469-5374E5902C6F}"/>
    <cellStyle name="20% - Accent5 3 4" xfId="1596" xr:uid="{10CE6010-2758-46BC-8020-DA717E6A0A58}"/>
    <cellStyle name="20% - Accent5 4" xfId="1252" xr:uid="{8D2D3214-E8C3-4CF2-8D68-E3860C5EEA0A}"/>
    <cellStyle name="20% - Accent5 4 2" xfId="1712" xr:uid="{BCA3730D-6586-4D3E-AEBA-0B688E3951B7}"/>
    <cellStyle name="20% - Accent5 5" xfId="1022" xr:uid="{303DDA86-D23C-4F01-87BC-91D07B57F6DC}"/>
    <cellStyle name="20% - Accent5 6" xfId="1482" xr:uid="{C98EC9BD-BB43-4498-A6D7-75FDEBC63211}"/>
    <cellStyle name="20% - Accent6" xfId="630" builtinId="50" customBuiltin="1"/>
    <cellStyle name="20% - Accent6 2" xfId="6" xr:uid="{00000000-0005-0000-0000-000005000000}"/>
    <cellStyle name="20% - Accent6 2 2" xfId="729" xr:uid="{AD88CAF7-CD6A-4142-861C-F3BD601814A1}"/>
    <cellStyle name="20% - Accent6 2 2 2" xfId="851" xr:uid="{7A57E0B0-B89E-4E0D-8C45-E18456D7023F}"/>
    <cellStyle name="20% - Accent6 2 2 2 2" xfId="1312" xr:uid="{B0D06DA7-A3F8-4F6C-9762-ADD4476B5556}"/>
    <cellStyle name="20% - Accent6 2 2 2 2 2" xfId="1772" xr:uid="{D5548D2A-A563-4C94-8A89-9FF422F9961A}"/>
    <cellStyle name="20% - Accent6 2 2 2 3" xfId="1082" xr:uid="{5C3AE445-7837-422A-9C22-B46D231E3B7A}"/>
    <cellStyle name="20% - Accent6 2 2 2 4" xfId="1542" xr:uid="{22D22F3C-2AC5-4118-8B1F-D6AA30538880}"/>
    <cellStyle name="20% - Accent6 2 2 3" xfId="1198" xr:uid="{9A6F81BD-8428-4FBE-938E-AA5B687700DE}"/>
    <cellStyle name="20% - Accent6 2 2 3 2" xfId="1658" xr:uid="{94A248F8-58A2-422B-8D6F-11639F9EB813}"/>
    <cellStyle name="20% - Accent6 2 2 4" xfId="968" xr:uid="{4574C436-31AA-4E86-A887-C4DC0E33455B}"/>
    <cellStyle name="20% - Accent6 2 2 5" xfId="1428" xr:uid="{1AB99F7B-CD8F-4CB0-9614-1C8748D24551}"/>
    <cellStyle name="20% - Accent6 2 3" xfId="804" xr:uid="{7E1DA3AB-9FB2-487C-B7E6-FAF5FA384D38}"/>
    <cellStyle name="20% - Accent6 2 3 2" xfId="1265" xr:uid="{195B1FF5-8ABC-42CF-A9BC-9B167FEE7BDA}"/>
    <cellStyle name="20% - Accent6 2 3 2 2" xfId="1725" xr:uid="{38C3C489-39D7-452B-B13D-657B9CC5A460}"/>
    <cellStyle name="20% - Accent6 2 3 3" xfId="1035" xr:uid="{A813BCA3-51D8-4C30-8592-DE2859E47CDF}"/>
    <cellStyle name="20% - Accent6 2 3 4" xfId="1495" xr:uid="{31AB6F8D-E21E-4746-806C-9DDF87C5CC4D}"/>
    <cellStyle name="20% - Accent6 2 4" xfId="1151" xr:uid="{369C9482-77FA-46BA-87FC-670B8AE8F392}"/>
    <cellStyle name="20% - Accent6 2 4 2" xfId="1611" xr:uid="{1224A5C1-4F03-48FF-A37B-0C5EADB936CF}"/>
    <cellStyle name="20% - Accent6 2 5" xfId="920" xr:uid="{3395FEEC-CF5C-4756-960D-C5B516B17B66}"/>
    <cellStyle name="20% - Accent6 2 6" xfId="1381" xr:uid="{BBBC3487-4179-4ED6-A636-CE2D13ACFA18}"/>
    <cellStyle name="20% - Accent6 2 7" xfId="649" xr:uid="{5D4EF22C-4A16-46DB-A96F-1C3001E213A5}"/>
    <cellStyle name="20% - Accent6 3" xfId="908" xr:uid="{354B28AB-3CFC-46D6-84BC-16F9F23E51FA}"/>
    <cellStyle name="20% - Accent6 3 2" xfId="1369" xr:uid="{EA36FA94-E8EB-4292-B394-F3D49542122B}"/>
    <cellStyle name="20% - Accent6 3 2 2" xfId="1829" xr:uid="{AB7C7396-B2B3-4CBA-BA6C-9BEEBE564105}"/>
    <cellStyle name="20% - Accent6 3 3" xfId="1139" xr:uid="{3DDE5E06-1E85-4C80-8A40-313B5F47332C}"/>
    <cellStyle name="20% - Accent6 3 4" xfId="1599" xr:uid="{9A396DFA-B317-4FCD-AB4F-7658310EEDBD}"/>
    <cellStyle name="20% - Accent6 4" xfId="1255" xr:uid="{4AFB3124-7F7E-4375-97DA-B1B1DA9237F9}"/>
    <cellStyle name="20% - Accent6 4 2" xfId="1715" xr:uid="{02A9027C-82AB-406C-A6BA-E035C73524D9}"/>
    <cellStyle name="20% - Accent6 5" xfId="1025" xr:uid="{F616F8D5-8F7F-412C-931D-CE3A71DDA491}"/>
    <cellStyle name="20% - Accent6 6" xfId="1485" xr:uid="{669A94BB-5E91-4F56-8D4C-783491D7F2BB}"/>
    <cellStyle name="40% - Accent1" xfId="611" builtinId="31" customBuiltin="1"/>
    <cellStyle name="40% - Accent1 2" xfId="7" xr:uid="{00000000-0005-0000-0000-000006000000}"/>
    <cellStyle name="40% - Accent1 2 2" xfId="730" xr:uid="{D21F90A6-9095-4856-AAB3-672EA9E53CF7}"/>
    <cellStyle name="40% - Accent1 2 2 2" xfId="852" xr:uid="{F86879A2-BB33-49FD-ABCB-BA91A76C40C4}"/>
    <cellStyle name="40% - Accent1 2 2 2 2" xfId="1313" xr:uid="{1CCE98EF-3E6F-4B89-A037-8DD2E568B759}"/>
    <cellStyle name="40% - Accent1 2 2 2 2 2" xfId="1773" xr:uid="{C4160804-586D-4EBC-A665-86389833AF89}"/>
    <cellStyle name="40% - Accent1 2 2 2 3" xfId="1083" xr:uid="{E793BE28-BFE0-4924-8987-A1D8E9032C2F}"/>
    <cellStyle name="40% - Accent1 2 2 2 4" xfId="1543" xr:uid="{17A62A12-798E-4B52-8B82-E6A184B04F20}"/>
    <cellStyle name="40% - Accent1 2 2 3" xfId="1199" xr:uid="{FBCE1A26-320D-4E57-A2B3-6A1147584930}"/>
    <cellStyle name="40% - Accent1 2 2 3 2" xfId="1659" xr:uid="{2D330BB4-692F-48D4-8330-CABE204B6EDE}"/>
    <cellStyle name="40% - Accent1 2 2 4" xfId="969" xr:uid="{4D03C5E4-231F-4A0C-B9F5-C8AA8631C406}"/>
    <cellStyle name="40% - Accent1 2 2 5" xfId="1429" xr:uid="{3F65A69A-6D15-4202-8A68-DA0F48FF2C7C}"/>
    <cellStyle name="40% - Accent1 2 3" xfId="805" xr:uid="{4A4B5B4C-27C5-4BB5-BB49-0C5FCFC8D915}"/>
    <cellStyle name="40% - Accent1 2 3 2" xfId="1266" xr:uid="{49153828-9440-4D31-83CF-45FE7B039C13}"/>
    <cellStyle name="40% - Accent1 2 3 2 2" xfId="1726" xr:uid="{C52EE532-0900-465A-93E2-1BBC04998BC6}"/>
    <cellStyle name="40% - Accent1 2 3 3" xfId="1036" xr:uid="{66429CCE-9158-4CC7-A946-B67E2ED76CAE}"/>
    <cellStyle name="40% - Accent1 2 3 4" xfId="1496" xr:uid="{54D761D9-6A0C-4E94-970D-2511211E0EDC}"/>
    <cellStyle name="40% - Accent1 2 4" xfId="1152" xr:uid="{5EA5369E-9D19-4954-A699-240627AE1F31}"/>
    <cellStyle name="40% - Accent1 2 4 2" xfId="1612" xr:uid="{A33BA6B4-BFBE-4A56-A151-AC51AA8BF7B2}"/>
    <cellStyle name="40% - Accent1 2 5" xfId="921" xr:uid="{AC628454-4159-4647-AA35-18C32A150A29}"/>
    <cellStyle name="40% - Accent1 2 6" xfId="1382" xr:uid="{4334F6FD-C69D-4300-8104-9AED92B9E24D}"/>
    <cellStyle name="40% - Accent1 2 7" xfId="650" xr:uid="{764312C4-00B1-4651-B4F7-A7AA2BB8A1AA}"/>
    <cellStyle name="40% - Accent1 3" xfId="894" xr:uid="{FCE5585B-6A1F-4646-AB80-EBF37F3130AC}"/>
    <cellStyle name="40% - Accent1 3 2" xfId="1355" xr:uid="{84609563-7FB6-4B61-AF4B-81425835CCD1}"/>
    <cellStyle name="40% - Accent1 3 2 2" xfId="1815" xr:uid="{5F1B573B-167D-45C6-8DB1-DF89A91C4D9D}"/>
    <cellStyle name="40% - Accent1 3 3" xfId="1125" xr:uid="{F0B298C3-726C-4C57-A4D0-D3B696FCBB68}"/>
    <cellStyle name="40% - Accent1 3 4" xfId="1585" xr:uid="{728132C9-E6CC-4B8C-92D7-01899EF2B414}"/>
    <cellStyle name="40% - Accent1 4" xfId="1241" xr:uid="{33A4A748-4665-4508-AC91-DB71A7450EC5}"/>
    <cellStyle name="40% - Accent1 4 2" xfId="1701" xr:uid="{F196DF01-D1E3-4F00-B4E7-77DB217F956E}"/>
    <cellStyle name="40% - Accent1 5" xfId="1011" xr:uid="{1755AA07-2B51-4704-8A1E-56CF325B0550}"/>
    <cellStyle name="40% - Accent1 6" xfId="1471" xr:uid="{1CFA0972-BD19-4229-A3D6-E81B131F3101}"/>
    <cellStyle name="40% - Accent2" xfId="615" builtinId="35" customBuiltin="1"/>
    <cellStyle name="40% - Accent2 2" xfId="8" xr:uid="{00000000-0005-0000-0000-000007000000}"/>
    <cellStyle name="40% - Accent2 2 2" xfId="731" xr:uid="{48216446-639A-403A-8B9E-1E9E137A844A}"/>
    <cellStyle name="40% - Accent2 2 2 2" xfId="853" xr:uid="{D74A3F6A-D819-4577-B4DA-0CBEEB1A0C66}"/>
    <cellStyle name="40% - Accent2 2 2 2 2" xfId="1314" xr:uid="{F4E47E86-11B6-4CEA-8A1A-693232D06B6F}"/>
    <cellStyle name="40% - Accent2 2 2 2 2 2" xfId="1774" xr:uid="{94CEC8CB-5925-4FC4-B476-BFD85D9F8B15}"/>
    <cellStyle name="40% - Accent2 2 2 2 3" xfId="1084" xr:uid="{0A067AE7-20A4-4DBC-83F5-21A0CC445EFA}"/>
    <cellStyle name="40% - Accent2 2 2 2 4" xfId="1544" xr:uid="{15CDB36A-A560-43FF-A86C-65939F1BE7B4}"/>
    <cellStyle name="40% - Accent2 2 2 3" xfId="1200" xr:uid="{628CB134-E279-41A4-AA20-AF2598CE8EA9}"/>
    <cellStyle name="40% - Accent2 2 2 3 2" xfId="1660" xr:uid="{49997F8C-9B15-4268-9CA3-0F90559C0858}"/>
    <cellStyle name="40% - Accent2 2 2 4" xfId="970" xr:uid="{5B5FBE19-8900-48F9-8DC7-679432D92CD8}"/>
    <cellStyle name="40% - Accent2 2 2 5" xfId="1430" xr:uid="{7B682FAE-4899-4198-92D2-6EB3A8DD500D}"/>
    <cellStyle name="40% - Accent2 2 3" xfId="806" xr:uid="{30D84F6F-01CA-488D-9D5C-7EE860C32590}"/>
    <cellStyle name="40% - Accent2 2 3 2" xfId="1267" xr:uid="{4FB6B02B-092A-4D25-8FB0-DDA33B3FA6BB}"/>
    <cellStyle name="40% - Accent2 2 3 2 2" xfId="1727" xr:uid="{A734C42F-3779-4F00-822E-1397137A0DF5}"/>
    <cellStyle name="40% - Accent2 2 3 3" xfId="1037" xr:uid="{9FA3F898-3CD1-4DF3-A0CB-0860505FE952}"/>
    <cellStyle name="40% - Accent2 2 3 4" xfId="1497" xr:uid="{9479BF44-7796-4BEF-91DD-78C0617D82BD}"/>
    <cellStyle name="40% - Accent2 2 4" xfId="1153" xr:uid="{C12D2E8B-7486-464A-9497-BA46CF796B4F}"/>
    <cellStyle name="40% - Accent2 2 4 2" xfId="1613" xr:uid="{053973E2-D46A-40C9-8844-9F98763E5CF1}"/>
    <cellStyle name="40% - Accent2 2 5" xfId="922" xr:uid="{DC0C4B0A-BFEF-46CA-AE6C-84C9842E449E}"/>
    <cellStyle name="40% - Accent2 2 6" xfId="1383" xr:uid="{044DC75D-B8C7-438C-BEF3-085EAF577686}"/>
    <cellStyle name="40% - Accent2 2 7" xfId="651" xr:uid="{F5486722-5689-41DF-AECB-C7BFD43D58F5}"/>
    <cellStyle name="40% - Accent2 3" xfId="897" xr:uid="{780A8650-723E-4ED7-B8AE-B25A69232E58}"/>
    <cellStyle name="40% - Accent2 3 2" xfId="1358" xr:uid="{BAD49A33-1274-42AE-8760-B7F45A5563DE}"/>
    <cellStyle name="40% - Accent2 3 2 2" xfId="1818" xr:uid="{BB96D4D8-A370-4F12-B3D5-8C1A4E13DFF2}"/>
    <cellStyle name="40% - Accent2 3 3" xfId="1128" xr:uid="{4DBB0D68-9538-44AE-8A20-5366B9A720E3}"/>
    <cellStyle name="40% - Accent2 3 4" xfId="1588" xr:uid="{D20510BE-C251-449E-9703-4FFA78B274E0}"/>
    <cellStyle name="40% - Accent2 4" xfId="1244" xr:uid="{6D75C9FE-7CCD-4465-AF35-C280B94F909C}"/>
    <cellStyle name="40% - Accent2 4 2" xfId="1704" xr:uid="{88BDF91F-87A9-468B-B39B-86FF51C9E12B}"/>
    <cellStyle name="40% - Accent2 5" xfId="1014" xr:uid="{DA78C428-2D83-4B20-9A04-0A2BF5FB4BED}"/>
    <cellStyle name="40% - Accent2 6" xfId="1474" xr:uid="{D13BB884-74B2-4468-A9CB-EB46E2688C0E}"/>
    <cellStyle name="40% - Accent3" xfId="619" builtinId="39" customBuiltin="1"/>
    <cellStyle name="40% - Accent3 2" xfId="9" xr:uid="{00000000-0005-0000-0000-000008000000}"/>
    <cellStyle name="40% - Accent3 2 2" xfId="732" xr:uid="{62807F6B-175D-48C1-98CF-D975611ED298}"/>
    <cellStyle name="40% - Accent3 2 2 2" xfId="854" xr:uid="{3655B261-5F4B-42A7-BFF2-A44D909D932B}"/>
    <cellStyle name="40% - Accent3 2 2 2 2" xfId="1315" xr:uid="{260697CF-F71B-4D93-86EF-A74714883740}"/>
    <cellStyle name="40% - Accent3 2 2 2 2 2" xfId="1775" xr:uid="{4A007DCC-FBA7-4144-93D6-C7A238DEDD8C}"/>
    <cellStyle name="40% - Accent3 2 2 2 3" xfId="1085" xr:uid="{25945566-5BFF-4746-B147-F354D14BAE7F}"/>
    <cellStyle name="40% - Accent3 2 2 2 4" xfId="1545" xr:uid="{E1C7F86F-0554-413D-A498-24B720C46BCE}"/>
    <cellStyle name="40% - Accent3 2 2 3" xfId="1201" xr:uid="{DE1257AA-ACD0-4239-AB9A-6D665E9365D3}"/>
    <cellStyle name="40% - Accent3 2 2 3 2" xfId="1661" xr:uid="{3BD7E67C-9F23-4B14-9FEA-BC56C2AB45F8}"/>
    <cellStyle name="40% - Accent3 2 2 4" xfId="971" xr:uid="{3D11A359-DF14-4625-BE41-A014D82C6C00}"/>
    <cellStyle name="40% - Accent3 2 2 5" xfId="1431" xr:uid="{B2574250-0F95-4501-B47A-5AE6ACFAF169}"/>
    <cellStyle name="40% - Accent3 2 3" xfId="807" xr:uid="{DBB1577D-28F5-4F01-84AF-82714C6A47AB}"/>
    <cellStyle name="40% - Accent3 2 3 2" xfId="1268" xr:uid="{60C01AE5-10D4-44CC-BD0D-3C41C10EA69C}"/>
    <cellStyle name="40% - Accent3 2 3 2 2" xfId="1728" xr:uid="{32688512-8A61-4075-8BA3-2EAAAFCD6692}"/>
    <cellStyle name="40% - Accent3 2 3 3" xfId="1038" xr:uid="{31BB3AAF-EAA1-481E-944B-49D865618AE4}"/>
    <cellStyle name="40% - Accent3 2 3 4" xfId="1498" xr:uid="{0C6B3F54-2881-4236-8FDE-34A095602E0E}"/>
    <cellStyle name="40% - Accent3 2 4" xfId="1154" xr:uid="{65289FA5-A4C5-403A-A80C-BC1D8AECB3E9}"/>
    <cellStyle name="40% - Accent3 2 4 2" xfId="1614" xr:uid="{E18940A2-1FF1-4212-A568-CAF8642CA383}"/>
    <cellStyle name="40% - Accent3 2 5" xfId="923" xr:uid="{4B24F89D-7972-4CDA-AFB8-FD4B5ADD6C95}"/>
    <cellStyle name="40% - Accent3 2 6" xfId="1384" xr:uid="{D1DC9DB9-8552-49B7-8C39-9695253BB4A8}"/>
    <cellStyle name="40% - Accent3 2 7" xfId="652" xr:uid="{EFF948F5-A576-461A-A094-03BEBBE001C3}"/>
    <cellStyle name="40% - Accent3 3" xfId="900" xr:uid="{4A784EC0-8138-4F4D-85DC-119255746BE9}"/>
    <cellStyle name="40% - Accent3 3 2" xfId="1361" xr:uid="{FA3E9B78-0091-430B-9F8E-6ADF4B0C2A51}"/>
    <cellStyle name="40% - Accent3 3 2 2" xfId="1821" xr:uid="{E8630C57-F89A-48AB-B99B-1006CEA0E1F0}"/>
    <cellStyle name="40% - Accent3 3 3" xfId="1131" xr:uid="{4D65B3A2-5998-4BEC-80A9-BC6B55868230}"/>
    <cellStyle name="40% - Accent3 3 4" xfId="1591" xr:uid="{8B139C40-5A00-4925-808D-73EB390C4C63}"/>
    <cellStyle name="40% - Accent3 4" xfId="1247" xr:uid="{077DDDC6-AC8B-4C76-94AC-DC1D6C8654ED}"/>
    <cellStyle name="40% - Accent3 4 2" xfId="1707" xr:uid="{78A10978-317C-4D87-85B1-007368A9D763}"/>
    <cellStyle name="40% - Accent3 5" xfId="1017" xr:uid="{55E8EFC8-07A2-45B1-81CB-ED7A78B8BD1C}"/>
    <cellStyle name="40% - Accent3 6" xfId="1477" xr:uid="{F238915D-CDD4-4F9F-B3AC-DA0B08E29EB4}"/>
    <cellStyle name="40% - Accent4" xfId="623" builtinId="43" customBuiltin="1"/>
    <cellStyle name="40% - Accent4 2" xfId="10" xr:uid="{00000000-0005-0000-0000-000009000000}"/>
    <cellStyle name="40% - Accent4 2 2" xfId="733" xr:uid="{C3070506-6F58-4367-B863-4C794322158F}"/>
    <cellStyle name="40% - Accent4 2 2 2" xfId="855" xr:uid="{28EE38C8-B573-425E-BE4C-FF6A2C13490F}"/>
    <cellStyle name="40% - Accent4 2 2 2 2" xfId="1316" xr:uid="{F43913A6-93DA-4F86-9742-99AAA4653206}"/>
    <cellStyle name="40% - Accent4 2 2 2 2 2" xfId="1776" xr:uid="{89479A72-1DE9-4004-8905-25EFE1B3B209}"/>
    <cellStyle name="40% - Accent4 2 2 2 3" xfId="1086" xr:uid="{0A6A2147-FC58-4105-A60C-F936F6280D52}"/>
    <cellStyle name="40% - Accent4 2 2 2 4" xfId="1546" xr:uid="{862256B1-0B4B-4CED-B81C-C5A5A28105A7}"/>
    <cellStyle name="40% - Accent4 2 2 3" xfId="1202" xr:uid="{A03CFECA-9732-4E92-B7E3-0330EED8950A}"/>
    <cellStyle name="40% - Accent4 2 2 3 2" xfId="1662" xr:uid="{E3BD8321-9D0E-4FFC-A82A-670818CD40D1}"/>
    <cellStyle name="40% - Accent4 2 2 4" xfId="972" xr:uid="{AD69AC80-4F9E-4A33-99BB-ED91DD7C3D41}"/>
    <cellStyle name="40% - Accent4 2 2 5" xfId="1432" xr:uid="{BC04D259-4251-4DBF-9DFB-90896106318B}"/>
    <cellStyle name="40% - Accent4 2 3" xfId="808" xr:uid="{4E65AEBD-1E7F-4835-A8FF-1F6D5C7AEBAC}"/>
    <cellStyle name="40% - Accent4 2 3 2" xfId="1269" xr:uid="{D219E689-539D-4FB4-9559-43D6CF122EB5}"/>
    <cellStyle name="40% - Accent4 2 3 2 2" xfId="1729" xr:uid="{BEAF43D1-E72A-4EAE-A57D-DE35C9B3CE71}"/>
    <cellStyle name="40% - Accent4 2 3 3" xfId="1039" xr:uid="{33A50F03-E3A5-4E8B-8904-BF4B39AE8F06}"/>
    <cellStyle name="40% - Accent4 2 3 4" xfId="1499" xr:uid="{F3AD3C95-A3E8-4EA8-91A4-2118C2D9D2F3}"/>
    <cellStyle name="40% - Accent4 2 4" xfId="1155" xr:uid="{F0024A39-BE7C-4A11-9D26-1775EA2CC8F5}"/>
    <cellStyle name="40% - Accent4 2 4 2" xfId="1615" xr:uid="{CCB3A6DA-01A9-4808-8F2E-E6BA69B0AC19}"/>
    <cellStyle name="40% - Accent4 2 5" xfId="924" xr:uid="{34D31F43-6F40-4757-8529-8104A3B10399}"/>
    <cellStyle name="40% - Accent4 2 6" xfId="1385" xr:uid="{001265BD-A21A-4A40-B6EC-1038E2194E0C}"/>
    <cellStyle name="40% - Accent4 2 7" xfId="653" xr:uid="{0817649D-22AC-42E5-AE63-7F317A723B87}"/>
    <cellStyle name="40% - Accent4 3" xfId="903" xr:uid="{8DBBB070-98BA-434E-92BD-2C2EEDFA15BF}"/>
    <cellStyle name="40% - Accent4 3 2" xfId="1364" xr:uid="{2C54F784-7040-48CA-9C86-035B6D56F71A}"/>
    <cellStyle name="40% - Accent4 3 2 2" xfId="1824" xr:uid="{B3B5227D-2A3A-47AF-8B54-E6BEB4248CCE}"/>
    <cellStyle name="40% - Accent4 3 3" xfId="1134" xr:uid="{4BD0366E-EE3A-4DB2-BA0D-49BA902B0E0F}"/>
    <cellStyle name="40% - Accent4 3 4" xfId="1594" xr:uid="{0D2049DE-22E6-43C8-A5AE-388C79B7C4AD}"/>
    <cellStyle name="40% - Accent4 4" xfId="1250" xr:uid="{B629FB37-8E10-44D9-9E8E-81724EAE1E3F}"/>
    <cellStyle name="40% - Accent4 4 2" xfId="1710" xr:uid="{9321F9C1-C292-4947-9825-A722AB55F74E}"/>
    <cellStyle name="40% - Accent4 5" xfId="1020" xr:uid="{5A616600-24F5-4581-8352-E24E1EEBEE25}"/>
    <cellStyle name="40% - Accent4 6" xfId="1480" xr:uid="{B74358E4-743E-4734-B9D2-070DCF61B447}"/>
    <cellStyle name="40% - Accent5" xfId="627" builtinId="47" customBuiltin="1"/>
    <cellStyle name="40% - Accent5 2" xfId="11" xr:uid="{00000000-0005-0000-0000-00000A000000}"/>
    <cellStyle name="40% - Accent5 2 2" xfId="734" xr:uid="{82C06F54-3789-4902-BACF-F16A33444826}"/>
    <cellStyle name="40% - Accent5 2 2 2" xfId="856" xr:uid="{B5A07A66-2D77-41FC-BB58-A0DFAF72ABD6}"/>
    <cellStyle name="40% - Accent5 2 2 2 2" xfId="1317" xr:uid="{371A1337-7D3B-4EFF-AED4-06F4BF4A66E0}"/>
    <cellStyle name="40% - Accent5 2 2 2 2 2" xfId="1777" xr:uid="{C0F65E72-2B92-4A13-898B-ADA4A272B994}"/>
    <cellStyle name="40% - Accent5 2 2 2 3" xfId="1087" xr:uid="{AD2D49D9-5D8E-46C0-9EC7-FF11E540F9A2}"/>
    <cellStyle name="40% - Accent5 2 2 2 4" xfId="1547" xr:uid="{604EBA68-DDEF-4C2F-AFD5-1ABB1D40D22A}"/>
    <cellStyle name="40% - Accent5 2 2 3" xfId="1203" xr:uid="{75F2F893-29FF-4F84-965F-5EA77A9A4C1F}"/>
    <cellStyle name="40% - Accent5 2 2 3 2" xfId="1663" xr:uid="{5C2C72C8-ECAD-4157-A538-6741C884B8FA}"/>
    <cellStyle name="40% - Accent5 2 2 4" xfId="973" xr:uid="{C45A3E1F-472C-490E-9F5E-E4EB5B6B29A9}"/>
    <cellStyle name="40% - Accent5 2 2 5" xfId="1433" xr:uid="{F07558EB-0978-4B51-B11E-4204D100CF8D}"/>
    <cellStyle name="40% - Accent5 2 3" xfId="809" xr:uid="{A55FD83E-26EE-466A-B375-DF6D5AA8106C}"/>
    <cellStyle name="40% - Accent5 2 3 2" xfId="1270" xr:uid="{2D7D8CBD-3B62-423B-9DFC-5D8E3DA360B2}"/>
    <cellStyle name="40% - Accent5 2 3 2 2" xfId="1730" xr:uid="{2A758E32-C5AE-473C-976E-F817A17B5288}"/>
    <cellStyle name="40% - Accent5 2 3 3" xfId="1040" xr:uid="{FD41E53F-F744-48CD-8699-7AEA1C0B62D1}"/>
    <cellStyle name="40% - Accent5 2 3 4" xfId="1500" xr:uid="{E9C458DA-0131-4DC6-BCD1-CA6BC520FD8A}"/>
    <cellStyle name="40% - Accent5 2 4" xfId="1156" xr:uid="{C8CE4BEA-235E-478A-AFB8-37E513A36EEC}"/>
    <cellStyle name="40% - Accent5 2 4 2" xfId="1616" xr:uid="{11436C70-FB05-4485-BBFB-84F39BF4A6FE}"/>
    <cellStyle name="40% - Accent5 2 5" xfId="925" xr:uid="{3765E4DD-3A4D-4DAC-BC82-1894466F1DD1}"/>
    <cellStyle name="40% - Accent5 2 6" xfId="1386" xr:uid="{7C1F03CF-C873-4827-A0E8-C431ED86B06B}"/>
    <cellStyle name="40% - Accent5 2 7" xfId="654" xr:uid="{DF57036C-C578-4EC7-8999-B0F82C1540C6}"/>
    <cellStyle name="40% - Accent5 3" xfId="906" xr:uid="{74150799-C93D-464B-BE60-25BB858E2FD9}"/>
    <cellStyle name="40% - Accent5 3 2" xfId="1367" xr:uid="{65F2BB23-18FB-48D2-9716-EABCE84A8EB6}"/>
    <cellStyle name="40% - Accent5 3 2 2" xfId="1827" xr:uid="{D22DB4E7-8F2F-430E-88D5-5B46AD8DB7E3}"/>
    <cellStyle name="40% - Accent5 3 3" xfId="1137" xr:uid="{8793260A-38DA-44C1-BBDD-2D2C42D31B10}"/>
    <cellStyle name="40% - Accent5 3 4" xfId="1597" xr:uid="{EF31C5DD-6352-4D93-AAA6-94F55C622DE0}"/>
    <cellStyle name="40% - Accent5 4" xfId="1253" xr:uid="{B6347F70-8149-4278-9748-37B719102ACE}"/>
    <cellStyle name="40% - Accent5 4 2" xfId="1713" xr:uid="{F993A345-23BB-492C-9E06-878C2FD5D19A}"/>
    <cellStyle name="40% - Accent5 5" xfId="1023" xr:uid="{0BED0DEB-CF48-4C9F-83F4-4BEDDFB1C1D9}"/>
    <cellStyle name="40% - Accent5 6" xfId="1483" xr:uid="{8A355E6A-A73B-4B9B-A6B7-BC7CFA330812}"/>
    <cellStyle name="40% - Accent6" xfId="631" builtinId="51" customBuiltin="1"/>
    <cellStyle name="40% - Accent6 2" xfId="12" xr:uid="{00000000-0005-0000-0000-00000B000000}"/>
    <cellStyle name="40% - Accent6 2 2" xfId="735" xr:uid="{F870F7D2-823E-4447-B452-8694C91A6ED4}"/>
    <cellStyle name="40% - Accent6 2 2 2" xfId="857" xr:uid="{7E18B0F2-FF49-421C-918D-297D15387F5E}"/>
    <cellStyle name="40% - Accent6 2 2 2 2" xfId="1318" xr:uid="{C1F7394A-1D4F-484E-9510-BC595439DDA1}"/>
    <cellStyle name="40% - Accent6 2 2 2 2 2" xfId="1778" xr:uid="{171D04D8-5093-4DE7-9745-7A8ADA9E4D97}"/>
    <cellStyle name="40% - Accent6 2 2 2 3" xfId="1088" xr:uid="{7EF58575-DA1E-4AE8-9930-93D30F02EC12}"/>
    <cellStyle name="40% - Accent6 2 2 2 4" xfId="1548" xr:uid="{D83161B2-D7A9-4821-8596-7F38D1E0F3A8}"/>
    <cellStyle name="40% - Accent6 2 2 3" xfId="1204" xr:uid="{BF74C87B-CD0C-4148-8767-B2E7885458D8}"/>
    <cellStyle name="40% - Accent6 2 2 3 2" xfId="1664" xr:uid="{1DA018B3-FCDC-4DD1-BDF9-29FF990AFEB6}"/>
    <cellStyle name="40% - Accent6 2 2 4" xfId="974" xr:uid="{C7C93BC1-CA38-467A-B8DD-4679C596B422}"/>
    <cellStyle name="40% - Accent6 2 2 5" xfId="1434" xr:uid="{C75D94A5-5809-423A-AC05-E00289E16506}"/>
    <cellStyle name="40% - Accent6 2 3" xfId="810" xr:uid="{6C817B78-1CF0-4836-8987-D93ABDC38F39}"/>
    <cellStyle name="40% - Accent6 2 3 2" xfId="1271" xr:uid="{24C8322C-6AE5-46E1-82BD-992578D4C776}"/>
    <cellStyle name="40% - Accent6 2 3 2 2" xfId="1731" xr:uid="{5FE04866-57ED-43DE-BFC7-47CD155F4E89}"/>
    <cellStyle name="40% - Accent6 2 3 3" xfId="1041" xr:uid="{5C2A6CFC-B954-4106-A806-2853B6FC47EF}"/>
    <cellStyle name="40% - Accent6 2 3 4" xfId="1501" xr:uid="{A401FB79-7C88-4EAD-A32C-89DECDE17DBF}"/>
    <cellStyle name="40% - Accent6 2 4" xfId="1157" xr:uid="{90E8ECD4-B2A6-48C4-89DF-E378E8532F2B}"/>
    <cellStyle name="40% - Accent6 2 4 2" xfId="1617" xr:uid="{10C08833-174B-45CA-9D01-3BBAE74DD6F5}"/>
    <cellStyle name="40% - Accent6 2 5" xfId="926" xr:uid="{A2E0DB9A-7160-40D1-A8CC-916F8F01D568}"/>
    <cellStyle name="40% - Accent6 2 6" xfId="1387" xr:uid="{0C1AF211-D5B4-401D-A7E7-A95A0F7B4E81}"/>
    <cellStyle name="40% - Accent6 2 7" xfId="655" xr:uid="{F4C62DCE-8EC0-4906-928F-5B4D4EF8811C}"/>
    <cellStyle name="40% - Accent6 3" xfId="909" xr:uid="{990C34AA-1E6C-44EE-8189-DF0DA606444D}"/>
    <cellStyle name="40% - Accent6 3 2" xfId="1370" xr:uid="{25F9F2F9-F319-43EB-AB58-B8398898608D}"/>
    <cellStyle name="40% - Accent6 3 2 2" xfId="1830" xr:uid="{887282E2-115B-47C3-B637-3117BC255D4A}"/>
    <cellStyle name="40% - Accent6 3 3" xfId="1140" xr:uid="{55A3038E-7551-4A2D-BA59-DEE7A0C3925F}"/>
    <cellStyle name="40% - Accent6 3 4" xfId="1600" xr:uid="{61CF770C-ED75-4D60-8CAE-586983FF8F94}"/>
    <cellStyle name="40% - Accent6 4" xfId="1256" xr:uid="{7415F314-59FB-4CB0-96FF-0C6F129E510A}"/>
    <cellStyle name="40% - Accent6 4 2" xfId="1716" xr:uid="{D7C3ABB3-FE0B-47DA-BC0E-208A2568B511}"/>
    <cellStyle name="40% - Accent6 5" xfId="1026" xr:uid="{533DBF38-D422-46F3-B31A-B536F3F5EE84}"/>
    <cellStyle name="40% - Accent6 6" xfId="1486" xr:uid="{58421738-2382-4CF9-95EB-130442990F52}"/>
    <cellStyle name="60% - Accent1" xfId="612" builtinId="32" customBuiltin="1"/>
    <cellStyle name="60% - Accent1 2" xfId="13" xr:uid="{00000000-0005-0000-0000-00000C000000}"/>
    <cellStyle name="60% - Accent1 2 2" xfId="736" xr:uid="{B6C53A3C-B582-4578-9411-341F3A57E2FF}"/>
    <cellStyle name="60% - Accent1 2 3" xfId="656" xr:uid="{5D3A78D8-F64B-466C-8DC7-A08F21CAB5A0}"/>
    <cellStyle name="60% - Accent1 3" xfId="895" xr:uid="{F1829C13-D629-4A60-B36D-DCEA70307B3A}"/>
    <cellStyle name="60% - Accent1 3 2" xfId="1356" xr:uid="{43910853-3649-4666-9ED4-25132FE71137}"/>
    <cellStyle name="60% - Accent1 3 2 2" xfId="1816" xr:uid="{D558DDA7-6028-41F1-8D95-27B4F61C1B80}"/>
    <cellStyle name="60% - Accent1 3 3" xfId="1126" xr:uid="{39271312-AD71-4154-9BF0-C2760125C156}"/>
    <cellStyle name="60% - Accent1 3 4" xfId="1586" xr:uid="{74E94C66-05F3-42BB-A640-D9A223E1DD48}"/>
    <cellStyle name="60% - Accent1 4" xfId="1242" xr:uid="{19F2CA66-E8EC-45A0-B35D-B778DF8F3727}"/>
    <cellStyle name="60% - Accent1 4 2" xfId="1702" xr:uid="{F128A640-01B0-44DE-8AF3-34C4C4F598E3}"/>
    <cellStyle name="60% - Accent1 5" xfId="1012" xr:uid="{8C5A169D-DB16-439B-98DA-D64FA9FD959D}"/>
    <cellStyle name="60% - Accent1 6" xfId="1472" xr:uid="{05397B25-38D1-4CD4-B1D3-598265317743}"/>
    <cellStyle name="60% - Accent2" xfId="616" builtinId="36" customBuiltin="1"/>
    <cellStyle name="60% - Accent2 2" xfId="14" xr:uid="{00000000-0005-0000-0000-00000D000000}"/>
    <cellStyle name="60% - Accent2 2 2" xfId="737" xr:uid="{5E308EB4-9A3C-4922-833B-4D93CAE1D8C9}"/>
    <cellStyle name="60% - Accent2 2 3" xfId="657" xr:uid="{DC0BFD80-F5ED-46BF-BE9A-E50644972FB2}"/>
    <cellStyle name="60% - Accent2 3" xfId="898" xr:uid="{3EFA7A5A-FC67-40F0-BC84-54CA24703AE0}"/>
    <cellStyle name="60% - Accent2 3 2" xfId="1359" xr:uid="{11A0BBEA-729A-418E-92BB-AEC034F555F8}"/>
    <cellStyle name="60% - Accent2 3 2 2" xfId="1819" xr:uid="{AB3D8B0C-4A3E-4562-B35C-09463158CED9}"/>
    <cellStyle name="60% - Accent2 3 3" xfId="1129" xr:uid="{9A51F6FF-3C1F-4568-97A3-8FE216AC4FDB}"/>
    <cellStyle name="60% - Accent2 3 4" xfId="1589" xr:uid="{455086E9-68E8-4AEF-A4FB-9920F2927CDF}"/>
    <cellStyle name="60% - Accent2 4" xfId="1245" xr:uid="{2CB6F1A3-E442-43A9-A646-A8D7A2952F82}"/>
    <cellStyle name="60% - Accent2 4 2" xfId="1705" xr:uid="{0FDF736D-B9ED-40F0-88F9-A7C32763AFC9}"/>
    <cellStyle name="60% - Accent2 5" xfId="1015" xr:uid="{E6B65CD0-6D35-4BD0-8806-546CE9079EA8}"/>
    <cellStyle name="60% - Accent2 6" xfId="1475" xr:uid="{EE93D5A0-ACA3-4FB1-B962-7B11E4B52003}"/>
    <cellStyle name="60% - Accent3" xfId="620" builtinId="40" customBuiltin="1"/>
    <cellStyle name="60% - Accent3 2" xfId="15" xr:uid="{00000000-0005-0000-0000-00000E000000}"/>
    <cellStyle name="60% - Accent3 2 2" xfId="738" xr:uid="{D3E4982A-9290-4342-B4B4-8BCADC3A9903}"/>
    <cellStyle name="60% - Accent3 2 3" xfId="658" xr:uid="{48D0CD90-B986-42DE-A944-6C8A6E67F353}"/>
    <cellStyle name="60% - Accent3 3" xfId="901" xr:uid="{71447521-2A27-4AFE-A3FA-83DC592ABF82}"/>
    <cellStyle name="60% - Accent3 3 2" xfId="1362" xr:uid="{84852D83-6C82-4A48-8A1F-B83918189505}"/>
    <cellStyle name="60% - Accent3 3 2 2" xfId="1822" xr:uid="{7F4CB882-9B14-4F3D-9103-510D62A041AE}"/>
    <cellStyle name="60% - Accent3 3 3" xfId="1132" xr:uid="{DA56EAA4-354E-43AC-B152-9A20E7C4E985}"/>
    <cellStyle name="60% - Accent3 3 4" xfId="1592" xr:uid="{BF754552-712F-49B6-9267-94BE0BC7BF68}"/>
    <cellStyle name="60% - Accent3 4" xfId="1248" xr:uid="{C10217B9-FDCA-46D6-98D4-EDADF6D0C51E}"/>
    <cellStyle name="60% - Accent3 4 2" xfId="1708" xr:uid="{6CC6DFB9-5505-46C1-AE3A-DBB33D8A5B94}"/>
    <cellStyle name="60% - Accent3 5" xfId="1018" xr:uid="{60F68342-108A-496A-9D78-E44CF9B51004}"/>
    <cellStyle name="60% - Accent3 6" xfId="1478" xr:uid="{604DAAC9-30F5-4A3E-9428-219C079863D8}"/>
    <cellStyle name="60% - Accent4" xfId="624" builtinId="44" customBuiltin="1"/>
    <cellStyle name="60% - Accent4 2" xfId="16" xr:uid="{00000000-0005-0000-0000-00000F000000}"/>
    <cellStyle name="60% - Accent4 2 2" xfId="739" xr:uid="{A3E23EE9-210D-4A75-A792-39262A1AD407}"/>
    <cellStyle name="60% - Accent4 2 3" xfId="659" xr:uid="{07D5DCEC-F263-4DCA-882C-1DB003B74FFA}"/>
    <cellStyle name="60% - Accent4 3" xfId="904" xr:uid="{99FD8E0B-6A09-4E2F-8AF7-39991DF72FE3}"/>
    <cellStyle name="60% - Accent4 3 2" xfId="1365" xr:uid="{F2B68125-51BB-474A-95C0-1A51E271AEA4}"/>
    <cellStyle name="60% - Accent4 3 2 2" xfId="1825" xr:uid="{9541E931-7AD9-4A62-9FBC-0022F5655F35}"/>
    <cellStyle name="60% - Accent4 3 3" xfId="1135" xr:uid="{1C496DA0-4C22-41E3-ABCD-65007A9EE6F8}"/>
    <cellStyle name="60% - Accent4 3 4" xfId="1595" xr:uid="{863E9B15-D2F2-4FEE-B56A-B221DBA77078}"/>
    <cellStyle name="60% - Accent4 4" xfId="1251" xr:uid="{0BD8419F-0B59-4D5F-85E8-C63FF6CAA633}"/>
    <cellStyle name="60% - Accent4 4 2" xfId="1711" xr:uid="{5B8AE9C4-02AA-4FA3-915C-996D2A7CBF34}"/>
    <cellStyle name="60% - Accent4 5" xfId="1021" xr:uid="{B1FA7EC9-FC04-42A8-8E12-3B96D7CB2090}"/>
    <cellStyle name="60% - Accent4 6" xfId="1481" xr:uid="{8705E93C-9DED-4F9E-BB12-14B4089FE7EF}"/>
    <cellStyle name="60% - Accent5" xfId="628" builtinId="48" customBuiltin="1"/>
    <cellStyle name="60% - Accent5 2" xfId="17" xr:uid="{00000000-0005-0000-0000-000010000000}"/>
    <cellStyle name="60% - Accent5 2 2" xfId="740" xr:uid="{2CC9FCC4-887B-4257-847D-925A38016C28}"/>
    <cellStyle name="60% - Accent5 2 3" xfId="660" xr:uid="{86AD27A8-4752-49A2-82C0-76EE0C696B2F}"/>
    <cellStyle name="60% - Accent5 3" xfId="907" xr:uid="{7FC99322-4EF0-454D-8F19-FA249F4C68E6}"/>
    <cellStyle name="60% - Accent5 3 2" xfId="1368" xr:uid="{7F40561E-CF7A-43F8-9A63-6B40FE47FBF9}"/>
    <cellStyle name="60% - Accent5 3 2 2" xfId="1828" xr:uid="{9BCAB286-0847-4588-AFB7-619F0C3DD7C2}"/>
    <cellStyle name="60% - Accent5 3 3" xfId="1138" xr:uid="{40D8ACAA-A434-4618-A6D7-E93E49A297EC}"/>
    <cellStyle name="60% - Accent5 3 4" xfId="1598" xr:uid="{B51A08D9-F883-48F4-BBDD-95279D7B9142}"/>
    <cellStyle name="60% - Accent5 4" xfId="1254" xr:uid="{097AA098-2D76-4E19-A18A-2B04DEDEAB2A}"/>
    <cellStyle name="60% - Accent5 4 2" xfId="1714" xr:uid="{3D6421E0-77C1-4D51-9408-ECB22D81FB8F}"/>
    <cellStyle name="60% - Accent5 5" xfId="1024" xr:uid="{2C080C14-BC96-4B14-A8D5-7FE595B5F8F9}"/>
    <cellStyle name="60% - Accent5 6" xfId="1484" xr:uid="{3AF526EE-A3A7-4061-B97E-62370C272D92}"/>
    <cellStyle name="60% - Accent6" xfId="632" builtinId="52" customBuiltin="1"/>
    <cellStyle name="60% - Accent6 2" xfId="18" xr:uid="{00000000-0005-0000-0000-000011000000}"/>
    <cellStyle name="60% - Accent6 2 2" xfId="741" xr:uid="{F6619271-AC2C-428C-A5A8-81AE9822D06A}"/>
    <cellStyle name="60% - Accent6 2 3" xfId="661" xr:uid="{690D8BF7-C9F0-4AC9-9FC2-B03984CF17D6}"/>
    <cellStyle name="60% - Accent6 3" xfId="910" xr:uid="{E709F325-C8FB-4C87-85DC-25726AD40D5A}"/>
    <cellStyle name="60% - Accent6 3 2" xfId="1371" xr:uid="{85CE4990-26DB-441C-9469-BE4478B41F9F}"/>
    <cellStyle name="60% - Accent6 3 2 2" xfId="1831" xr:uid="{DDF55E6C-A140-44AB-8D20-1AB4C07DC786}"/>
    <cellStyle name="60% - Accent6 3 3" xfId="1141" xr:uid="{49A2EFC6-8153-4C11-9396-C0B58DC8803C}"/>
    <cellStyle name="60% - Accent6 3 4" xfId="1601" xr:uid="{DB9F5A3E-BB3C-4983-BE0B-388333F502C9}"/>
    <cellStyle name="60% - Accent6 4" xfId="1257" xr:uid="{DA735A70-C06E-4925-80AE-14A7CAB48CE8}"/>
    <cellStyle name="60% - Accent6 4 2" xfId="1717" xr:uid="{061A17EB-2D0C-4150-9C45-FC20DA13AA5D}"/>
    <cellStyle name="60% - Accent6 5" xfId="1027" xr:uid="{528AB12F-9050-4353-A7FB-5995712A5218}"/>
    <cellStyle name="60% - Accent6 6" xfId="1487" xr:uid="{E574C588-09A3-42C0-9853-11F8DE3C7BCB}"/>
    <cellStyle name="Accent1" xfId="609" builtinId="29" customBuiltin="1"/>
    <cellStyle name="Accent1 2" xfId="19" xr:uid="{00000000-0005-0000-0000-000012000000}"/>
    <cellStyle name="Accent1 2 2" xfId="742" xr:uid="{78D29A81-7151-470C-AF83-92A699F70CA1}"/>
    <cellStyle name="Accent1 2 3" xfId="662" xr:uid="{61055BBA-5F4C-41F8-B245-855D7A1A98A2}"/>
    <cellStyle name="Accent2" xfId="613" builtinId="33" customBuiltin="1"/>
    <cellStyle name="Accent2 2" xfId="20" xr:uid="{00000000-0005-0000-0000-000013000000}"/>
    <cellStyle name="Accent2 2 2" xfId="743" xr:uid="{B9D04E39-2C40-463C-B704-D39024E3C370}"/>
    <cellStyle name="Accent2 2 3" xfId="663" xr:uid="{099DA6F7-1A79-4D56-8853-82B80E1387D2}"/>
    <cellStyle name="Accent3" xfId="617" builtinId="37" customBuiltin="1"/>
    <cellStyle name="Accent3 2" xfId="21" xr:uid="{00000000-0005-0000-0000-000014000000}"/>
    <cellStyle name="Accent3 2 2" xfId="744" xr:uid="{B1E8786B-6087-4314-9341-14FBF2FBAF19}"/>
    <cellStyle name="Accent3 2 3" xfId="664" xr:uid="{B4DA720F-CD7D-4D68-AA51-275A4BD48818}"/>
    <cellStyle name="Accent4" xfId="621" builtinId="41" customBuiltin="1"/>
    <cellStyle name="Accent4 2" xfId="22" xr:uid="{00000000-0005-0000-0000-000015000000}"/>
    <cellStyle name="Accent4 2 2" xfId="745" xr:uid="{22F3E55A-2C70-4CB0-A4F0-25BC8578FADF}"/>
    <cellStyle name="Accent4 2 3" xfId="665" xr:uid="{AF6D3798-A03F-4B41-BCA1-3C244B493F8E}"/>
    <cellStyle name="Accent5" xfId="625" builtinId="45" customBuiltin="1"/>
    <cellStyle name="Accent5 2" xfId="23" xr:uid="{00000000-0005-0000-0000-000016000000}"/>
    <cellStyle name="Accent5 2 2" xfId="746" xr:uid="{36A866F7-BB69-40F7-845C-DC8A093C3C4B}"/>
    <cellStyle name="Accent5 2 3" xfId="666" xr:uid="{394E77C9-C98B-4215-A4FF-D20B05FFD2CF}"/>
    <cellStyle name="Accent6" xfId="629" builtinId="49" customBuiltin="1"/>
    <cellStyle name="Accent6 2" xfId="24" xr:uid="{00000000-0005-0000-0000-000017000000}"/>
    <cellStyle name="Accent6 2 2" xfId="747" xr:uid="{D8FB4358-C554-4998-A268-EFBBBDEBDAEC}"/>
    <cellStyle name="Accent6 2 3" xfId="667" xr:uid="{5798C25B-97BF-470B-8ED5-8F47AF7E1A2F}"/>
    <cellStyle name="Bad" xfId="599" builtinId="27" customBuiltin="1"/>
    <cellStyle name="Bad 2" xfId="25" xr:uid="{00000000-0005-0000-0000-000018000000}"/>
    <cellStyle name="Bad 2 2" xfId="748" xr:uid="{2B90025A-87D5-4C47-BA50-80A743F7A986}"/>
    <cellStyle name="Bad 3" xfId="26" xr:uid="{00000000-0005-0000-0000-000019000000}"/>
    <cellStyle name="Bad 3 2" xfId="749" xr:uid="{5F859716-5272-44F5-B3AB-0DE4BBE1B087}"/>
    <cellStyle name="Bad 3 3" xfId="668" xr:uid="{BAC99676-E8A9-447B-ABDB-F2C7B4F05089}"/>
    <cellStyle name="Calculation" xfId="603" builtinId="22" customBuiltin="1"/>
    <cellStyle name="Calculation 2" xfId="27" xr:uid="{00000000-0005-0000-0000-00001A000000}"/>
    <cellStyle name="Calculation 2 2" xfId="750" xr:uid="{F1F00311-0651-47CA-849E-54B7A761A734}"/>
    <cellStyle name="Calculation 2 3" xfId="669" xr:uid="{B85FEDC7-1210-4020-BCDC-A62B1D0D115F}"/>
    <cellStyle name="Check Cell" xfId="605" builtinId="23" customBuiltin="1"/>
    <cellStyle name="Check Cell 2" xfId="28" xr:uid="{00000000-0005-0000-0000-00001B000000}"/>
    <cellStyle name="Check Cell 2 2" xfId="751" xr:uid="{F9FDFFC9-E25E-47E5-9088-9E3700CC1C0B}"/>
    <cellStyle name="Check Cell 2 3" xfId="670" xr:uid="{5D22DDBC-28E9-4D85-9126-0E05C5187291}"/>
    <cellStyle name="Comma [0] 2" xfId="29" xr:uid="{00000000-0005-0000-0000-00001C000000}"/>
    <cellStyle name="Comma [0] 3" xfId="30" xr:uid="{00000000-0005-0000-0000-00001D000000}"/>
    <cellStyle name="Comma [0] 4" xfId="31" xr:uid="{00000000-0005-0000-0000-00001E000000}"/>
    <cellStyle name="Comma [0] 5" xfId="643" xr:uid="{860DF41D-0FC2-4BFA-BC53-995AAFFF0DC7}"/>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24" xfId="642" xr:uid="{3684762F-746D-465B-BE43-46F80924E8BB}"/>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0] 6" xfId="641" xr:uid="{52E73BE1-89CA-4510-BD86-7281FA877A4A}"/>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24" xfId="640" xr:uid="{F72A6012-22A5-4F61-88DA-A70285CE8C3C}"/>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xfId="607" builtinId="53" customBuiltin="1"/>
    <cellStyle name="Explanatory Text 2" xfId="481" xr:uid="{00000000-0005-0000-0000-0000E0010000}"/>
    <cellStyle name="Explanatory Text 2 2" xfId="671" xr:uid="{3B3ABC57-ED53-40C3-9C05-98479D1EF760}"/>
    <cellStyle name="Good" xfId="598" builtinId="26" customBuiltin="1"/>
    <cellStyle name="Good 2" xfId="482" xr:uid="{00000000-0005-0000-0000-0000E1010000}"/>
    <cellStyle name="Good 2 2" xfId="752" xr:uid="{AAF0471C-7293-4DE4-BB3C-2D82C5D0EEF5}"/>
    <cellStyle name="Good 2 3" xfId="672" xr:uid="{F2999248-AEE3-43A9-9117-DDE23F890ADD}"/>
    <cellStyle name="Heading 1" xfId="594" builtinId="16" customBuiltin="1"/>
    <cellStyle name="Heading 1 2" xfId="483" xr:uid="{00000000-0005-0000-0000-0000E2010000}"/>
    <cellStyle name="Heading 1 2 2" xfId="673" xr:uid="{A0424C52-73AE-4E46-B8FD-C8F2F63E2BAE}"/>
    <cellStyle name="Heading 2" xfId="595" builtinId="17" customBuiltin="1"/>
    <cellStyle name="Heading 2 2" xfId="484" xr:uid="{00000000-0005-0000-0000-0000E3010000}"/>
    <cellStyle name="Heading 2 2 2" xfId="753" xr:uid="{BDA47610-CDFA-4572-9A69-3C1BE3A8AAC6}"/>
    <cellStyle name="Heading 2 2 3" xfId="674" xr:uid="{E31B2631-7630-41B4-A753-5BDD84D19778}"/>
    <cellStyle name="Heading 3" xfId="596" builtinId="18" customBuiltin="1"/>
    <cellStyle name="Heading 3 2" xfId="485" xr:uid="{00000000-0005-0000-0000-0000E4010000}"/>
    <cellStyle name="Heading 3 2 2" xfId="675" xr:uid="{B51B6C22-3C7A-4253-BE76-AF37F3DD8D61}"/>
    <cellStyle name="Heading 4" xfId="597" builtinId="19" customBuiltin="1"/>
    <cellStyle name="Heading 4 2" xfId="486" xr:uid="{00000000-0005-0000-0000-0000E5010000}"/>
    <cellStyle name="Heading 4 2 2" xfId="676" xr:uid="{2B9F25FA-B5D2-427A-ABE9-5B62EF775246}"/>
    <cellStyle name="Hyperlink" xfId="487" builtinId="8"/>
    <cellStyle name="Hyperlink 10" xfId="677" xr:uid="{04B9C882-ECD6-4438-A4DB-F382EB5509B0}"/>
    <cellStyle name="Hyperlink 2" xfId="488" xr:uid="{00000000-0005-0000-0000-0000E7010000}"/>
    <cellStyle name="Hyperlink 2 2" xfId="755" xr:uid="{57652F2A-D94B-4486-9208-97427DDB0A5E}"/>
    <cellStyle name="Hyperlink 3" xfId="489" xr:uid="{00000000-0005-0000-0000-0000E8010000}"/>
    <cellStyle name="Hyperlink 3 2" xfId="678" xr:uid="{C0DF37D5-D43E-4502-8B50-889675C132EB}"/>
    <cellStyle name="Hyperlink 4" xfId="490" xr:uid="{00000000-0005-0000-0000-0000E9010000}"/>
    <cellStyle name="Hyperlink 4 2" xfId="756" xr:uid="{000A3232-EB3C-497B-BF9B-05DCD9B132E8}"/>
    <cellStyle name="Hyperlink 5" xfId="491" xr:uid="{00000000-0005-0000-0000-0000EA010000}"/>
    <cellStyle name="Hyperlink 5 2" xfId="492" xr:uid="{00000000-0005-0000-0000-0000EB010000}"/>
    <cellStyle name="Hyperlink 5 2 2" xfId="679" xr:uid="{3CFB7F9E-AE8B-4DE7-B4FA-32142BEE7BE1}"/>
    <cellStyle name="Hyperlink 5 3" xfId="757" xr:uid="{93D97689-6A00-45F9-9938-CADE97437095}"/>
    <cellStyle name="Hyperlink 6" xfId="493" xr:uid="{00000000-0005-0000-0000-0000EC010000}"/>
    <cellStyle name="Hyperlink 6 2" xfId="758" xr:uid="{989F5F34-E828-4E20-9343-85170C01DC4B}"/>
    <cellStyle name="Hyperlink 7" xfId="494" xr:uid="{00000000-0005-0000-0000-0000ED010000}"/>
    <cellStyle name="Hyperlink 7 2" xfId="637" xr:uid="{F0107625-7274-4252-8004-3ED1B8E750C7}"/>
    <cellStyle name="Hyperlink 8" xfId="754" xr:uid="{F75842C5-4890-47E4-94D1-115224E811D6}"/>
    <cellStyle name="Hyperlink 9" xfId="927" xr:uid="{070785B8-2894-40A2-BB1C-6B026E22E0D9}"/>
    <cellStyle name="Hyperlink 9 2" xfId="1836" xr:uid="{96A1FE5D-688A-4FE8-A86C-BB5C1091033F}"/>
    <cellStyle name="Input" xfId="601" builtinId="20" customBuiltin="1"/>
    <cellStyle name="Input 2" xfId="495" xr:uid="{00000000-0005-0000-0000-0000EE010000}"/>
    <cellStyle name="Input 2 2" xfId="759" xr:uid="{B747C2DB-5C67-4A59-9D44-D771B4937AEE}"/>
    <cellStyle name="Input 2 3" xfId="680" xr:uid="{773F027D-1FD2-4490-870A-D8BD7887E56F}"/>
    <cellStyle name="Linked Cell" xfId="604" builtinId="24" customBuiltin="1"/>
    <cellStyle name="Linked Cell 2" xfId="496" xr:uid="{00000000-0005-0000-0000-0000EF010000}"/>
    <cellStyle name="Linked Cell 2 2" xfId="681" xr:uid="{5B20FC42-C83D-42C5-9D4D-74CA324B0908}"/>
    <cellStyle name="Neutral" xfId="600" builtinId="28" customBuiltin="1"/>
    <cellStyle name="Neutral 2" xfId="497" xr:uid="{00000000-0005-0000-0000-0000F0010000}"/>
    <cellStyle name="Neutral 2 2" xfId="760" xr:uid="{97060254-35C1-4CC5-BF03-5CA9E1998C94}"/>
    <cellStyle name="Neutral 2 3" xfId="682" xr:uid="{0AF848BB-FADC-4CC1-9B56-050E5D65A9A1}"/>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10" xfId="1158" xr:uid="{09869DF0-99C6-45DD-BF62-E3EE4E488EF8}"/>
    <cellStyle name="Normal 13 10 2" xfId="1618" xr:uid="{454371A9-B79A-4144-8C6B-2167665D3572}"/>
    <cellStyle name="Normal 13 11" xfId="928" xr:uid="{6CC47D46-B3D3-4A8A-88AE-D7A955F7BC4E}"/>
    <cellStyle name="Normal 13 12" xfId="1388" xr:uid="{F8725F5E-D19B-4191-9330-3E2652D990EA}"/>
    <cellStyle name="Normal 13 13" xfId="683" xr:uid="{5657C22D-E378-4B48-8FE9-26E6196A2823}"/>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765" xr:uid="{D9C8E6E9-7324-4096-ADE8-8F538B37669F}"/>
    <cellStyle name="Normal 13 2 2 2 2 2 2" xfId="862" xr:uid="{3CD51A67-B0CA-460A-A92B-74AFBE11AAB8}"/>
    <cellStyle name="Normal 13 2 2 2 2 2 2 2" xfId="1323" xr:uid="{CEDECA76-B078-4351-98C2-64F0A85944FC}"/>
    <cellStyle name="Normal 13 2 2 2 2 2 2 2 2" xfId="1783" xr:uid="{920D40E3-273C-4552-A9E6-0A0571F7082E}"/>
    <cellStyle name="Normal 13 2 2 2 2 2 2 3" xfId="1093" xr:uid="{88BF714B-11D0-431E-A6A8-C5F07F5DDAC1}"/>
    <cellStyle name="Normal 13 2 2 2 2 2 2 4" xfId="1553" xr:uid="{67D962F1-CF3E-4010-BD60-FCC81F044981}"/>
    <cellStyle name="Normal 13 2 2 2 2 2 3" xfId="1209" xr:uid="{49277BBD-6C00-4FD3-A204-0FD3EDF3D03D}"/>
    <cellStyle name="Normal 13 2 2 2 2 2 3 2" xfId="1669" xr:uid="{8AB61D2E-F4F9-42C3-969C-49CD4636CFA6}"/>
    <cellStyle name="Normal 13 2 2 2 2 2 4" xfId="979" xr:uid="{7EF9AFDE-14D7-4D38-8370-632149081502}"/>
    <cellStyle name="Normal 13 2 2 2 2 2 5" xfId="1439" xr:uid="{74BEDDA0-634A-48BB-AA32-9D53C17D1238}"/>
    <cellStyle name="Normal 13 2 2 2 2 3" xfId="815" xr:uid="{9C03D5A3-AA34-497C-9BCD-AFD424A281AB}"/>
    <cellStyle name="Normal 13 2 2 2 2 3 2" xfId="1276" xr:uid="{1F06B74B-B853-4290-8CB3-21DE4A68B166}"/>
    <cellStyle name="Normal 13 2 2 2 2 3 2 2" xfId="1736" xr:uid="{ABCA74A5-8555-44D1-A0D9-1C242A5191A9}"/>
    <cellStyle name="Normal 13 2 2 2 2 3 3" xfId="1046" xr:uid="{82784150-8B68-488B-A156-88E0E71E905F}"/>
    <cellStyle name="Normal 13 2 2 2 2 3 4" xfId="1506" xr:uid="{00541DA9-4071-4DC0-A637-96C09006D8A5}"/>
    <cellStyle name="Normal 13 2 2 2 2 4" xfId="1162" xr:uid="{05E72985-FAE5-4444-9309-AB25CBBF243B}"/>
    <cellStyle name="Normal 13 2 2 2 2 4 2" xfId="1622" xr:uid="{89ABD73D-1DB5-4713-B934-8A8F9B24C817}"/>
    <cellStyle name="Normal 13 2 2 2 2 5" xfId="932" xr:uid="{E0AEBABE-D476-49C5-A36C-02ED08A551E4}"/>
    <cellStyle name="Normal 13 2 2 2 2 6" xfId="1392" xr:uid="{C0A69B84-F283-4C3D-BD56-8CD50D872AD1}"/>
    <cellStyle name="Normal 13 2 2 2 2 7" xfId="687" xr:uid="{5CAA4210-0F74-4DC4-9BAF-FC6429A6E852}"/>
    <cellStyle name="Normal 13 2 2 2 3" xfId="507" xr:uid="{00000000-0005-0000-0000-0000FB010000}"/>
    <cellStyle name="Normal 13 2 2 2 3 2" xfId="766" xr:uid="{B527AF73-F43F-4DD1-A408-B9EB488C82FA}"/>
    <cellStyle name="Normal 13 2 2 2 3 2 2" xfId="863" xr:uid="{20F20D1F-79AA-4795-81BB-D8BC27BC8F12}"/>
    <cellStyle name="Normal 13 2 2 2 3 2 2 2" xfId="1324" xr:uid="{A1B6FA63-922D-46B4-A754-51F9D159A446}"/>
    <cellStyle name="Normal 13 2 2 2 3 2 2 2 2" xfId="1784" xr:uid="{E543DE0F-2B5F-44C2-B289-EBF5480B242A}"/>
    <cellStyle name="Normal 13 2 2 2 3 2 2 3" xfId="1094" xr:uid="{479E5161-DBF6-4A9B-B0A4-3AC55E952D2A}"/>
    <cellStyle name="Normal 13 2 2 2 3 2 2 4" xfId="1554" xr:uid="{3316EC10-5BA0-4030-B26D-B5A55F42F4AE}"/>
    <cellStyle name="Normal 13 2 2 2 3 2 3" xfId="1210" xr:uid="{E7E97B95-B6D6-4AA0-A2D6-ECE0B0EA0A8C}"/>
    <cellStyle name="Normal 13 2 2 2 3 2 3 2" xfId="1670" xr:uid="{470AD483-98E2-49B4-9DF1-35347D87662E}"/>
    <cellStyle name="Normal 13 2 2 2 3 2 4" xfId="980" xr:uid="{BF2AA517-363B-4C3F-A94F-9F55B2E7AFD0}"/>
    <cellStyle name="Normal 13 2 2 2 3 2 5" xfId="1440" xr:uid="{E574F899-FBDE-4E91-816F-63473FC849FF}"/>
    <cellStyle name="Normal 13 2 2 2 3 3" xfId="816" xr:uid="{9120F583-CE92-4247-AD95-36245C506F0E}"/>
    <cellStyle name="Normal 13 2 2 2 3 3 2" xfId="1277" xr:uid="{717F7D7D-62D2-417C-979D-9C9E37B1BA92}"/>
    <cellStyle name="Normal 13 2 2 2 3 3 2 2" xfId="1737" xr:uid="{EC385422-6542-410D-958E-3C05B5511E4A}"/>
    <cellStyle name="Normal 13 2 2 2 3 3 3" xfId="1047" xr:uid="{4F6EBD41-5935-447B-9D4B-25868CD30827}"/>
    <cellStyle name="Normal 13 2 2 2 3 3 4" xfId="1507" xr:uid="{BDC6F420-890C-4B7E-AC42-F90301775C0C}"/>
    <cellStyle name="Normal 13 2 2 2 3 4" xfId="1163" xr:uid="{A44D9B0B-61B9-47AA-B204-1256A43DC763}"/>
    <cellStyle name="Normal 13 2 2 2 3 4 2" xfId="1623" xr:uid="{FD6D484C-764E-48EE-8378-112E9A1C933C}"/>
    <cellStyle name="Normal 13 2 2 2 3 5" xfId="933" xr:uid="{8212A07F-6C6A-46EF-B3E3-CAB744E91600}"/>
    <cellStyle name="Normal 13 2 2 2 3 6" xfId="1393" xr:uid="{F17A390B-4426-43CB-B6D0-A09E90B9515F}"/>
    <cellStyle name="Normal 13 2 2 2 3 7" xfId="688" xr:uid="{DE434964-E37B-4C7C-A4C7-7916E7058313}"/>
    <cellStyle name="Normal 13 2 2 2 4" xfId="764" xr:uid="{B150CA9B-6074-4ED5-9071-03A71FCD50B3}"/>
    <cellStyle name="Normal 13 2 2 2 4 2" xfId="861" xr:uid="{D8EA89C3-C90B-448D-B1AC-1240607FEB91}"/>
    <cellStyle name="Normal 13 2 2 2 4 2 2" xfId="1322" xr:uid="{9E3779FB-665C-498D-BC73-58DBDABC80D5}"/>
    <cellStyle name="Normal 13 2 2 2 4 2 2 2" xfId="1782" xr:uid="{F02B78B3-610D-4637-B20E-6CFE5BF82DA1}"/>
    <cellStyle name="Normal 13 2 2 2 4 2 3" xfId="1092" xr:uid="{B2C81922-2B5D-4438-8675-E42EB1FF33BF}"/>
    <cellStyle name="Normal 13 2 2 2 4 2 4" xfId="1552" xr:uid="{94203473-5A50-4612-9D05-88D8CAEDA8B4}"/>
    <cellStyle name="Normal 13 2 2 2 4 3" xfId="1208" xr:uid="{AB56142E-46B2-4317-A8B2-51A7A5F97723}"/>
    <cellStyle name="Normal 13 2 2 2 4 3 2" xfId="1668" xr:uid="{B9058AEE-DD88-4D7E-A663-AB9FBE49B054}"/>
    <cellStyle name="Normal 13 2 2 2 4 4" xfId="978" xr:uid="{E5D50759-5319-445C-B718-9D87EED0A30E}"/>
    <cellStyle name="Normal 13 2 2 2 4 5" xfId="1438" xr:uid="{B95079E8-97E3-4F78-A2A7-A5B77B01C652}"/>
    <cellStyle name="Normal 13 2 2 2 5" xfId="814" xr:uid="{DC252B6F-9222-4534-8A75-0B23FA124A71}"/>
    <cellStyle name="Normal 13 2 2 2 5 2" xfId="1275" xr:uid="{E261CEA3-0183-450E-B781-F58A2FBEED07}"/>
    <cellStyle name="Normal 13 2 2 2 5 2 2" xfId="1735" xr:uid="{B7EA8A1A-D489-4C52-A701-BBC4B0291443}"/>
    <cellStyle name="Normal 13 2 2 2 5 3" xfId="1045" xr:uid="{9BAE3C28-3846-4B5E-8301-49D06F35CC0D}"/>
    <cellStyle name="Normal 13 2 2 2 5 4" xfId="1505" xr:uid="{43FFA56D-8331-49D3-990C-7591980768A2}"/>
    <cellStyle name="Normal 13 2 2 2 6" xfId="1161" xr:uid="{1E2FEC78-856D-4240-BE99-454EC15EBDC5}"/>
    <cellStyle name="Normal 13 2 2 2 6 2" xfId="1621" xr:uid="{C2CC8335-383E-4AB5-81FB-D7200EFDDCFD}"/>
    <cellStyle name="Normal 13 2 2 2 7" xfId="931" xr:uid="{3F082531-D677-4A1B-95F9-29FFE041C510}"/>
    <cellStyle name="Normal 13 2 2 2 8" xfId="1391" xr:uid="{C992646A-A82B-4A2B-B311-E89A20B9D09A}"/>
    <cellStyle name="Normal 13 2 2 2 9" xfId="686" xr:uid="{1974C756-8F9E-4BDA-931D-1D4E341B7274}"/>
    <cellStyle name="Normal 13 2 2 3" xfId="763" xr:uid="{6891BC85-A633-4EC0-BC92-299D12B306DD}"/>
    <cellStyle name="Normal 13 2 2 3 2" xfId="860" xr:uid="{866A1A03-3174-49EB-A5B8-6A2764F5B9A9}"/>
    <cellStyle name="Normal 13 2 2 3 2 2" xfId="1321" xr:uid="{2CB37F26-2544-456D-AA7E-79905F9FCF8B}"/>
    <cellStyle name="Normal 13 2 2 3 2 2 2" xfId="1781" xr:uid="{635773CF-C11C-44DE-9A8E-BBC456E8D91C}"/>
    <cellStyle name="Normal 13 2 2 3 2 3" xfId="1091" xr:uid="{CAB0EC9A-6FDA-4B7F-83A2-21674482C909}"/>
    <cellStyle name="Normal 13 2 2 3 2 4" xfId="1551" xr:uid="{E26094D3-ADDE-4912-93F3-EF9CD2A26E18}"/>
    <cellStyle name="Normal 13 2 2 3 3" xfId="1207" xr:uid="{521E5CE6-D1AC-40C7-8F6D-D1294D07CC15}"/>
    <cellStyle name="Normal 13 2 2 3 3 2" xfId="1667" xr:uid="{EA510C8C-67EB-4E32-8F6F-BA13DC9E1DBE}"/>
    <cellStyle name="Normal 13 2 2 3 4" xfId="977" xr:uid="{F2914F0F-2267-4331-8B1C-B0E230568A8D}"/>
    <cellStyle name="Normal 13 2 2 3 5" xfId="1437" xr:uid="{90E6804A-3587-490F-AA25-42B5734E4C76}"/>
    <cellStyle name="Normal 13 2 2 4" xfId="813" xr:uid="{BA9291A3-1B57-4FD5-A945-B8955B42D4B6}"/>
    <cellStyle name="Normal 13 2 2 4 2" xfId="1274" xr:uid="{314378E8-12BE-411A-AFEC-062E3690A556}"/>
    <cellStyle name="Normal 13 2 2 4 2 2" xfId="1734" xr:uid="{F8089AEE-B3E5-45EB-BF1D-4CDC0FE34DB9}"/>
    <cellStyle name="Normal 13 2 2 4 3" xfId="1044" xr:uid="{264CDE28-DDCA-4135-A973-C521EFDBCD73}"/>
    <cellStyle name="Normal 13 2 2 4 4" xfId="1504" xr:uid="{AEEF7D6B-009B-4823-9F01-E885A688E947}"/>
    <cellStyle name="Normal 13 2 2 5" xfId="1160" xr:uid="{0768A391-1F22-40D8-A21E-28C8681591D9}"/>
    <cellStyle name="Normal 13 2 2 5 2" xfId="1620" xr:uid="{7F56D9A3-6CE3-4AB9-86D9-7CD7153B7744}"/>
    <cellStyle name="Normal 13 2 2 6" xfId="930" xr:uid="{4FC58C31-0EEE-46DB-B85B-034BBB8FDA61}"/>
    <cellStyle name="Normal 13 2 2 7" xfId="1390" xr:uid="{04E85B96-B337-4A50-9C31-B2DAE2998BC7}"/>
    <cellStyle name="Normal 13 2 2 8" xfId="685" xr:uid="{B5C0532C-0014-4BB8-A7A0-09B5C9502F8D}"/>
    <cellStyle name="Normal 13 2 3" xfId="508" xr:uid="{00000000-0005-0000-0000-0000FC010000}"/>
    <cellStyle name="Normal 13 2 3 2" xfId="767" xr:uid="{A83EAFAC-51E3-47F3-89AC-C61BAE24389B}"/>
    <cellStyle name="Normal 13 2 3 2 2" xfId="864" xr:uid="{45C7A43C-5AA9-460D-9998-13BCD7108BDF}"/>
    <cellStyle name="Normal 13 2 3 2 2 2" xfId="1325" xr:uid="{7D32F331-2082-4DC4-81ED-20B289011D21}"/>
    <cellStyle name="Normal 13 2 3 2 2 2 2" xfId="1785" xr:uid="{741380DB-174B-4202-BC8F-8256A626EBD2}"/>
    <cellStyle name="Normal 13 2 3 2 2 3" xfId="1095" xr:uid="{EEA5C0CE-AEC9-42A4-9BA9-355C781494FA}"/>
    <cellStyle name="Normal 13 2 3 2 2 4" xfId="1555" xr:uid="{706A96F0-06A7-4CF6-9CBC-331895AA0D9E}"/>
    <cellStyle name="Normal 13 2 3 2 3" xfId="1211" xr:uid="{A1FEDFD0-BB7E-490B-B381-61478A93820D}"/>
    <cellStyle name="Normal 13 2 3 2 3 2" xfId="1671" xr:uid="{390DDD36-79FE-4FDB-85C5-FC45FF1D704F}"/>
    <cellStyle name="Normal 13 2 3 2 4" xfId="981" xr:uid="{D478FE30-96FE-47AA-96EA-2F950DFA6517}"/>
    <cellStyle name="Normal 13 2 3 2 5" xfId="1441" xr:uid="{FDFBACC1-F94D-4BE9-B498-70DCAAE925CE}"/>
    <cellStyle name="Normal 13 2 3 3" xfId="817" xr:uid="{B7016CEF-ED0F-40CE-A62B-7FE39AC5C7BF}"/>
    <cellStyle name="Normal 13 2 3 3 2" xfId="1278" xr:uid="{2DE0CC3A-B2D3-4D60-B491-86AC9B05F46E}"/>
    <cellStyle name="Normal 13 2 3 3 2 2" xfId="1738" xr:uid="{4073C086-2C68-4978-979F-BEAB65F5400B}"/>
    <cellStyle name="Normal 13 2 3 3 3" xfId="1048" xr:uid="{AAA152B1-8CA0-4A99-AD8C-5846CFF6F1A3}"/>
    <cellStyle name="Normal 13 2 3 3 4" xfId="1508" xr:uid="{CFBD2313-2CC6-4C67-AB74-FED655B3120F}"/>
    <cellStyle name="Normal 13 2 3 4" xfId="1164" xr:uid="{6F4C33D3-8296-4D1F-8EFA-AB060CE5E531}"/>
    <cellStyle name="Normal 13 2 3 4 2" xfId="1624" xr:uid="{7F7A447E-84DC-4E63-8A50-2BA775F723B2}"/>
    <cellStyle name="Normal 13 2 3 5" xfId="934" xr:uid="{9C9E3FF6-1580-43F0-8FD6-F7464486BDE4}"/>
    <cellStyle name="Normal 13 2 3 6" xfId="1394" xr:uid="{2B2D93D1-7D48-4BCD-B4FF-D009AFA0D5E0}"/>
    <cellStyle name="Normal 13 2 3 7" xfId="689" xr:uid="{9324145E-DDCD-405B-A54D-A0AE7BC51DD8}"/>
    <cellStyle name="Normal 13 2 4" xfId="762" xr:uid="{9748D6E8-17CA-4680-B6A5-26C067C2F6FA}"/>
    <cellStyle name="Normal 13 2 4 2" xfId="859" xr:uid="{90A8E1E5-EA9E-40C4-BBC5-8266AE2FE718}"/>
    <cellStyle name="Normal 13 2 4 2 2" xfId="1320" xr:uid="{10B3B979-2A17-46F8-B5EB-3C722C22DDDA}"/>
    <cellStyle name="Normal 13 2 4 2 2 2" xfId="1780" xr:uid="{B2284183-525F-4347-96F0-FCBB26C1CA2B}"/>
    <cellStyle name="Normal 13 2 4 2 3" xfId="1090" xr:uid="{50750124-6E82-4446-BBC2-4C671F77CE5D}"/>
    <cellStyle name="Normal 13 2 4 2 4" xfId="1550" xr:uid="{F682ED44-915C-4003-BCFA-CDA84DA03179}"/>
    <cellStyle name="Normal 13 2 4 3" xfId="1206" xr:uid="{987C7DB9-1429-4F05-8459-14AF6AD13FD4}"/>
    <cellStyle name="Normal 13 2 4 3 2" xfId="1666" xr:uid="{C7B4406A-B886-49B8-AF6F-39A633988BC3}"/>
    <cellStyle name="Normal 13 2 4 4" xfId="976" xr:uid="{56B2419D-646F-4DCC-A145-013D2C1CE3FD}"/>
    <cellStyle name="Normal 13 2 4 5" xfId="1436" xr:uid="{A4E3BCCA-0E23-493E-B913-C1DAD599CCAE}"/>
    <cellStyle name="Normal 13 2 5" xfId="812" xr:uid="{41B3B280-AF60-4A49-BD70-996F3019072E}"/>
    <cellStyle name="Normal 13 2 5 2" xfId="1273" xr:uid="{4F30CC39-2A3B-4057-92FB-0374DF51C1EC}"/>
    <cellStyle name="Normal 13 2 5 2 2" xfId="1733" xr:uid="{13189586-AFBD-4A44-9357-8AEEF44F064F}"/>
    <cellStyle name="Normal 13 2 5 3" xfId="1043" xr:uid="{B021CDA2-D11D-47C9-9F8E-967547DAE4A4}"/>
    <cellStyle name="Normal 13 2 5 4" xfId="1503" xr:uid="{A20D0209-1373-47B3-8241-6DC126C62DA2}"/>
    <cellStyle name="Normal 13 2 6" xfId="1159" xr:uid="{3666F3B2-F440-4AAF-BDCD-72978DB983FE}"/>
    <cellStyle name="Normal 13 2 6 2" xfId="1619" xr:uid="{6F17A485-790B-4521-9D6B-FA2EEB586BF3}"/>
    <cellStyle name="Normal 13 2 7" xfId="929" xr:uid="{CAD48DE1-292F-4623-A8CC-DA264AC312D9}"/>
    <cellStyle name="Normal 13 2 8" xfId="1389" xr:uid="{D5E701C3-3FF1-4240-B54E-2CEF13FD3C02}"/>
    <cellStyle name="Normal 13 2 9" xfId="684" xr:uid="{40DAD381-F630-4ED0-809F-74F13D1A7392}"/>
    <cellStyle name="Normal 13 3" xfId="509" xr:uid="{00000000-0005-0000-0000-0000FD010000}"/>
    <cellStyle name="Normal 13 3 2" xfId="510" xr:uid="{00000000-0005-0000-0000-0000FE010000}"/>
    <cellStyle name="Normal 13 3 2 2" xfId="769" xr:uid="{587EBE82-2A3D-40AA-A2DF-8B0807CFFA89}"/>
    <cellStyle name="Normal 13 3 2 2 2" xfId="866" xr:uid="{7EC62B76-3BFA-4D7D-9037-67B21F2E3598}"/>
    <cellStyle name="Normal 13 3 2 2 2 2" xfId="1327" xr:uid="{D6DDCF85-02AE-49A5-A07A-A44788C4537E}"/>
    <cellStyle name="Normal 13 3 2 2 2 2 2" xfId="1787" xr:uid="{CE3F1A53-9B54-4A9B-A778-DFFF10788CE0}"/>
    <cellStyle name="Normal 13 3 2 2 2 3" xfId="1097" xr:uid="{EC8E0B91-88C7-4A5D-A5F9-B60E0B80681C}"/>
    <cellStyle name="Normal 13 3 2 2 2 4" xfId="1557" xr:uid="{D95A2FDA-C433-4C3C-BA59-AFB545657A1D}"/>
    <cellStyle name="Normal 13 3 2 2 3" xfId="1213" xr:uid="{91652CAF-8CC4-455F-9D39-09B16CC6A18B}"/>
    <cellStyle name="Normal 13 3 2 2 3 2" xfId="1673" xr:uid="{797F41C1-DC8A-4FDE-9B27-C18A2C1F3E07}"/>
    <cellStyle name="Normal 13 3 2 2 4" xfId="983" xr:uid="{9DD8A5B9-78E6-492D-A893-A75995C6F9D2}"/>
    <cellStyle name="Normal 13 3 2 2 5" xfId="1443" xr:uid="{121C3AC0-32A3-4DA1-B077-91AF142FA4CA}"/>
    <cellStyle name="Normal 13 3 2 3" xfId="819" xr:uid="{9002CDA1-4909-4415-B3FE-49AA71412649}"/>
    <cellStyle name="Normal 13 3 2 3 2" xfId="1280" xr:uid="{A5335EC5-8630-4BF3-9419-4F3FF262FF03}"/>
    <cellStyle name="Normal 13 3 2 3 2 2" xfId="1740" xr:uid="{306343A0-B85A-4459-A43A-B60614731CCA}"/>
    <cellStyle name="Normal 13 3 2 3 3" xfId="1050" xr:uid="{A1B93FF0-DEE4-4A93-BDBD-F5D3EFCC14E8}"/>
    <cellStyle name="Normal 13 3 2 3 4" xfId="1510" xr:uid="{E25F25CD-18C8-499B-853F-36F2F818D8ED}"/>
    <cellStyle name="Normal 13 3 2 4" xfId="1166" xr:uid="{93AF7474-0CA2-4496-AD6C-5BB22A877577}"/>
    <cellStyle name="Normal 13 3 2 4 2" xfId="1626" xr:uid="{4D80B51D-990E-4FA2-96C4-A9F1C96F58DE}"/>
    <cellStyle name="Normal 13 3 2 5" xfId="936" xr:uid="{49D4334E-D2C5-4F84-9A4F-389A53B56183}"/>
    <cellStyle name="Normal 13 3 2 6" xfId="1396" xr:uid="{943B97B1-CE31-4BF9-9FA5-1A229CEC909F}"/>
    <cellStyle name="Normal 13 3 2 7" xfId="691" xr:uid="{8FD9FA0E-5754-4188-9D04-8493FDAC8EDF}"/>
    <cellStyle name="Normal 13 3 3" xfId="768" xr:uid="{065E66B4-AB99-4C62-BD93-936FB994B474}"/>
    <cellStyle name="Normal 13 3 3 2" xfId="865" xr:uid="{98F71AC1-85BA-47EF-B109-8343274ECCA2}"/>
    <cellStyle name="Normal 13 3 3 2 2" xfId="1326" xr:uid="{95DCB88A-4FF7-4458-91ED-2628877E67DB}"/>
    <cellStyle name="Normal 13 3 3 2 2 2" xfId="1786" xr:uid="{473EC05D-BB98-459A-A5BE-E496FDADD0A9}"/>
    <cellStyle name="Normal 13 3 3 2 3" xfId="1096" xr:uid="{2A9484B8-3894-4435-B8A0-8B70E31860DA}"/>
    <cellStyle name="Normal 13 3 3 2 4" xfId="1556" xr:uid="{3E24FA17-5BEC-4EBA-85D8-660589C82819}"/>
    <cellStyle name="Normal 13 3 3 3" xfId="1212" xr:uid="{F4C29EDA-ED64-4E45-8E02-61D6EB82940A}"/>
    <cellStyle name="Normal 13 3 3 3 2" xfId="1672" xr:uid="{F3AA38B7-32B6-4108-AB50-9290AA48AC80}"/>
    <cellStyle name="Normal 13 3 3 4" xfId="982" xr:uid="{9238CCDE-9FF1-4E03-81FE-70B637573213}"/>
    <cellStyle name="Normal 13 3 3 5" xfId="1442" xr:uid="{14DF894E-9B99-4830-9FB4-48342BA7BB7D}"/>
    <cellStyle name="Normal 13 3 4" xfId="818" xr:uid="{D581626E-E7D3-4F6F-B8C5-C0EF18F31A3A}"/>
    <cellStyle name="Normal 13 3 4 2" xfId="1279" xr:uid="{2E882638-2BFA-4E46-9335-1356D60EFFE6}"/>
    <cellStyle name="Normal 13 3 4 2 2" xfId="1739" xr:uid="{2A49A6D8-FB67-4DB5-8023-C0A7F054A7A2}"/>
    <cellStyle name="Normal 13 3 4 3" xfId="1049" xr:uid="{0429C1EF-02EF-45D1-A51D-E2142910B6A0}"/>
    <cellStyle name="Normal 13 3 4 4" xfId="1509" xr:uid="{8C47A3C6-4462-4B0E-979E-EB11DA6696C0}"/>
    <cellStyle name="Normal 13 3 5" xfId="1165" xr:uid="{34C0A43D-EAC2-4499-BCFB-1BD3D572C157}"/>
    <cellStyle name="Normal 13 3 5 2" xfId="1625" xr:uid="{6BB41811-837B-4AC5-92A2-B7C553BD32E8}"/>
    <cellStyle name="Normal 13 3 6" xfId="935" xr:uid="{B97CC19A-78BB-470C-8ACD-3A962A10E790}"/>
    <cellStyle name="Normal 13 3 7" xfId="1395" xr:uid="{1A4CEFB8-FFEE-41AC-87F8-B11B58D60BDD}"/>
    <cellStyle name="Normal 13 3 8" xfId="690" xr:uid="{586C1FDE-CEFD-4E97-B094-5B7F1FFD9F89}"/>
    <cellStyle name="Normal 13 4" xfId="511" xr:uid="{00000000-0005-0000-0000-0000FF010000}"/>
    <cellStyle name="Normal 13 4 2" xfId="770" xr:uid="{F6AC15A7-0BF4-4B43-B885-869C6C154A8A}"/>
    <cellStyle name="Normal 13 4 2 2" xfId="867" xr:uid="{FF627FA6-8090-44C5-B953-B6AB8220CD9F}"/>
    <cellStyle name="Normal 13 4 2 2 2" xfId="1328" xr:uid="{E2E7998A-DEA3-40E0-9D28-95E06DBEBC6F}"/>
    <cellStyle name="Normal 13 4 2 2 2 2" xfId="1788" xr:uid="{587E9462-7997-463F-8AFB-F93A81676333}"/>
    <cellStyle name="Normal 13 4 2 2 3" xfId="1098" xr:uid="{40267BCA-F8D4-43C1-907F-13EAA8F925F9}"/>
    <cellStyle name="Normal 13 4 2 2 4" xfId="1558" xr:uid="{D4D2CCF2-1354-45BE-9E07-3ED4854F54FD}"/>
    <cellStyle name="Normal 13 4 2 3" xfId="1214" xr:uid="{47190772-EA20-4072-8B55-59FB0C604C48}"/>
    <cellStyle name="Normal 13 4 2 3 2" xfId="1674" xr:uid="{CE94A117-62B7-47AA-BA90-171DB2B9C810}"/>
    <cellStyle name="Normal 13 4 2 4" xfId="984" xr:uid="{D93BE6FA-6E4E-4AE1-9B81-13CE94D81DEA}"/>
    <cellStyle name="Normal 13 4 2 5" xfId="1444" xr:uid="{F66DE2D1-6199-4D5C-B023-044FB4F602D7}"/>
    <cellStyle name="Normal 13 4 3" xfId="820" xr:uid="{A41CCCC9-2643-46B8-BA29-4E1F3BA92DF8}"/>
    <cellStyle name="Normal 13 4 3 2" xfId="1281" xr:uid="{3ED8A588-8530-4CAD-9941-A34A8E14106A}"/>
    <cellStyle name="Normal 13 4 3 2 2" xfId="1741" xr:uid="{8779806E-C7A5-44A3-BB45-DDE9E85F9CA2}"/>
    <cellStyle name="Normal 13 4 3 3" xfId="1051" xr:uid="{1A7F57E1-6CDA-4DB5-ADCA-C89B79AD864F}"/>
    <cellStyle name="Normal 13 4 3 4" xfId="1511" xr:uid="{D599235A-6109-4D07-B782-8A84E06449B3}"/>
    <cellStyle name="Normal 13 4 4" xfId="1167" xr:uid="{D0F3B484-2FED-477E-A3EC-B73FF63D1C54}"/>
    <cellStyle name="Normal 13 4 4 2" xfId="1627" xr:uid="{03FBDDB9-6902-4D75-BFFA-F5691251E7DB}"/>
    <cellStyle name="Normal 13 4 5" xfId="937" xr:uid="{56B7F952-7255-487D-BBDF-B73B5AA2BD54}"/>
    <cellStyle name="Normal 13 4 6" xfId="1397" xr:uid="{A99B7696-4608-4665-9B89-8D4A5F2E7B8D}"/>
    <cellStyle name="Normal 13 4 7" xfId="692" xr:uid="{35253AE3-0483-4247-BD33-25C5EB2A3A1A}"/>
    <cellStyle name="Normal 13 5" xfId="761" xr:uid="{1946AF3B-EEC5-42C8-98C4-FF638CED7AE9}"/>
    <cellStyle name="Normal 13 5 2" xfId="858" xr:uid="{36CC094F-59FB-4936-86C8-4C35F6AB0B3E}"/>
    <cellStyle name="Normal 13 5 2 2" xfId="1319" xr:uid="{DCFEE902-7563-43BD-8156-EBAF317F8B96}"/>
    <cellStyle name="Normal 13 5 2 2 2" xfId="1779" xr:uid="{29D0627E-8EF6-457C-A530-4E7854E8D8AF}"/>
    <cellStyle name="Normal 13 5 2 3" xfId="1089" xr:uid="{6D8EBC48-7510-45EC-BEE4-AB7EDDA63055}"/>
    <cellStyle name="Normal 13 5 2 4" xfId="1549" xr:uid="{BF2B0D0D-3440-41B6-9F3F-04443C5D06AD}"/>
    <cellStyle name="Normal 13 5 3" xfId="1205" xr:uid="{7F8D308B-4ECD-4D51-9A7F-5624E8294858}"/>
    <cellStyle name="Normal 13 5 3 2" xfId="1665" xr:uid="{0B06FDAC-9781-463C-9A3E-910968FBE4E7}"/>
    <cellStyle name="Normal 13 5 4" xfId="975" xr:uid="{502A7B0E-7F6B-4B9C-8439-0BD0503FE0E7}"/>
    <cellStyle name="Normal 13 5 5" xfId="1435" xr:uid="{DC6F8534-B7A8-4CB0-821F-804C8058C557}"/>
    <cellStyle name="Normal 13 6" xfId="512" xr:uid="{00000000-0005-0000-0000-000000020000}"/>
    <cellStyle name="Normal 13 6 2" xfId="771" xr:uid="{5895A5CC-EE47-4F35-AD73-73EEB92EDC57}"/>
    <cellStyle name="Normal 13 6 2 2" xfId="868" xr:uid="{68D9FE2D-3E0E-4B6E-BD23-7022580B72EB}"/>
    <cellStyle name="Normal 13 6 2 2 2" xfId="1329" xr:uid="{3BC2A706-9E20-4A9D-B69C-633FF92BEABF}"/>
    <cellStyle name="Normal 13 6 2 2 2 2" xfId="1789" xr:uid="{BC0C02EB-4D47-4B86-A32A-F76108BFA892}"/>
    <cellStyle name="Normal 13 6 2 2 3" xfId="1099" xr:uid="{5F5685D0-2308-4656-BFA4-F9526E265174}"/>
    <cellStyle name="Normal 13 6 2 2 4" xfId="1559" xr:uid="{F29339E4-50DD-4D22-A387-3E7515F6B627}"/>
    <cellStyle name="Normal 13 6 2 3" xfId="1215" xr:uid="{008FAD9E-217D-41F4-B2E1-CFCAA5CB41CC}"/>
    <cellStyle name="Normal 13 6 2 3 2" xfId="1675" xr:uid="{5ABF235D-7EDA-4D54-B7EE-FCD576BC8467}"/>
    <cellStyle name="Normal 13 6 2 4" xfId="985" xr:uid="{DC1A6862-B089-49C2-9D25-0F54ABBFBD3D}"/>
    <cellStyle name="Normal 13 6 2 5" xfId="1445" xr:uid="{4391C133-92B1-418E-80BB-876546F8CFD0}"/>
    <cellStyle name="Normal 13 6 3" xfId="821" xr:uid="{19E19ABB-3D3D-4D06-82C4-1BE90A557ED4}"/>
    <cellStyle name="Normal 13 6 3 2" xfId="1282" xr:uid="{A16B890D-D780-429B-A536-B60CD63528D7}"/>
    <cellStyle name="Normal 13 6 3 2 2" xfId="1742" xr:uid="{870145EC-72C2-4EDA-B533-3AA5B8E1B99D}"/>
    <cellStyle name="Normal 13 6 3 3" xfId="1052" xr:uid="{D0D0A396-D772-4569-A084-DF45C6287A8C}"/>
    <cellStyle name="Normal 13 6 3 4" xfId="1512" xr:uid="{BFA9012B-3A65-4856-BFF4-C879B1EE69C8}"/>
    <cellStyle name="Normal 13 6 4" xfId="1168" xr:uid="{09FF9E89-312E-4C28-8621-AD8AD2763492}"/>
    <cellStyle name="Normal 13 6 4 2" xfId="1628" xr:uid="{C1691308-FFC6-444B-984F-3FAD5F8D1C83}"/>
    <cellStyle name="Normal 13 6 5" xfId="938" xr:uid="{2DC4DA63-0F57-4150-9F9E-18DD2C3D511F}"/>
    <cellStyle name="Normal 13 6 6" xfId="1398" xr:uid="{A64FE882-367F-4F86-8363-F8F03FF888DE}"/>
    <cellStyle name="Normal 13 6 7" xfId="693" xr:uid="{2B053266-A10F-4B44-BE45-58FC7D3D6125}"/>
    <cellStyle name="Normal 13 7" xfId="811" xr:uid="{0BBF7593-3F0E-4800-8606-A331DA3C00F0}"/>
    <cellStyle name="Normal 13 7 2" xfId="1272" xr:uid="{17B7557A-7328-43B3-893C-D1E065477140}"/>
    <cellStyle name="Normal 13 7 2 2" xfId="1732" xr:uid="{6BA73234-A78F-4FF8-B11C-DA38DED504A1}"/>
    <cellStyle name="Normal 13 7 3" xfId="1042" xr:uid="{8D27CD31-3DEF-40C5-948D-E6AD7FFDBC26}"/>
    <cellStyle name="Normal 13 7 4" xfId="1502" xr:uid="{6CDB7F94-A3B8-40B3-8152-38A73C2F78F4}"/>
    <cellStyle name="Normal 13 8" xfId="914" xr:uid="{B43B9C32-092C-4B29-8094-D01C8E6E20B7}"/>
    <cellStyle name="Normal 13 8 2" xfId="1375" xr:uid="{5A57A76F-A9F8-4F16-824A-2BB19374EE93}"/>
    <cellStyle name="Normal 13 8 2 2" xfId="1835" xr:uid="{85BF7CF4-8BEF-4ED5-B19E-C6F077EDCF7B}"/>
    <cellStyle name="Normal 13 8 3" xfId="1145" xr:uid="{7D8811BB-B5F5-4F1E-902E-5ADE90812954}"/>
    <cellStyle name="Normal 13 8 4" xfId="1605" xr:uid="{55687EA9-2F33-4DEB-9E6C-28BE6EBD59A0}"/>
    <cellStyle name="Normal 13 9" xfId="913" xr:uid="{BD1A6C28-CDC5-489E-87B1-2F8F4E39535F}"/>
    <cellStyle name="Normal 13 9 2" xfId="1374" xr:uid="{662CCDDC-97CF-4540-81B2-435BD4853AD9}"/>
    <cellStyle name="Normal 13 9 2 2" xfId="1834" xr:uid="{91DC0718-7FB8-4BCF-8483-88FFE279C2BD}"/>
    <cellStyle name="Normal 13 9 3" xfId="1144" xr:uid="{5DDA2503-952A-42CD-BCD8-8E3F5FC063E7}"/>
    <cellStyle name="Normal 13 9 4" xfId="1604" xr:uid="{20B80D70-1630-49B2-A91E-CD06590AAD59}"/>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772" xr:uid="{A73EED12-DD2C-4027-91AE-CC2E030DCE10}"/>
    <cellStyle name="Normal 2 2 2 2 2" xfId="869" xr:uid="{4AECE018-DF83-43EC-BB0A-22608A2587F2}"/>
    <cellStyle name="Normal 2 2 2 2 2 2" xfId="1330" xr:uid="{0D196852-750C-4D49-9255-52BF59AFCCEB}"/>
    <cellStyle name="Normal 2 2 2 2 2 2 2" xfId="1790" xr:uid="{E0F066E1-8EA5-4740-8C85-B0A95CDB0212}"/>
    <cellStyle name="Normal 2 2 2 2 2 3" xfId="1100" xr:uid="{01F124CB-EF37-4962-8EFD-0961A77C297A}"/>
    <cellStyle name="Normal 2 2 2 2 2 4" xfId="1560" xr:uid="{D297935A-3834-4943-A1E0-4DAC1C16ECBA}"/>
    <cellStyle name="Normal 2 2 2 2 3" xfId="1216" xr:uid="{67C60ECE-36CC-4444-87A5-9772745BDC7A}"/>
    <cellStyle name="Normal 2 2 2 2 3 2" xfId="1676" xr:uid="{0FDADB3E-5F25-4161-B676-9FF2A58962E3}"/>
    <cellStyle name="Normal 2 2 2 2 4" xfId="986" xr:uid="{F94DE07C-543F-4FEB-9D1D-748802F0FF3F}"/>
    <cellStyle name="Normal 2 2 2 2 5" xfId="1446" xr:uid="{E631E849-60E2-46E3-BA0A-E833F205F002}"/>
    <cellStyle name="Normal 2 2 2 3" xfId="822" xr:uid="{65BC3AAD-A0D1-4149-B7B3-817D579D0264}"/>
    <cellStyle name="Normal 2 2 2 3 2" xfId="1283" xr:uid="{43BC2D08-1689-4E81-A8A7-35E0FCEC8B35}"/>
    <cellStyle name="Normal 2 2 2 3 2 2" xfId="1743" xr:uid="{010D5F99-CA78-4B2A-9CC9-341C4C1507E5}"/>
    <cellStyle name="Normal 2 2 2 3 3" xfId="1053" xr:uid="{450C040B-D3E7-430B-B34F-A4B2794D9C11}"/>
    <cellStyle name="Normal 2 2 2 3 4" xfId="1513" xr:uid="{134882CB-40BE-44E0-8C5F-1FF96A115393}"/>
    <cellStyle name="Normal 2 2 2 4" xfId="1169" xr:uid="{F3BF0105-3DCF-4634-BB07-EC5E8CE9387F}"/>
    <cellStyle name="Normal 2 2 2 4 2" xfId="1629" xr:uid="{551089DA-4E65-42A8-A0D2-A9532821F4E7}"/>
    <cellStyle name="Normal 2 2 2 5" xfId="939" xr:uid="{131E98A4-BD92-47DB-8E17-5FAFEFF21B92}"/>
    <cellStyle name="Normal 2 2 2 6" xfId="1399" xr:uid="{DE62CC62-5350-4DDD-BCDD-C6090555A399}"/>
    <cellStyle name="Normal 2 2 2 7" xfId="694" xr:uid="{858A06CE-7D44-4187-B374-0AF12CAEC0C2}"/>
    <cellStyle name="Normal 2 2 3" xfId="520" xr:uid="{00000000-0005-0000-0000-000008020000}"/>
    <cellStyle name="Normal 2 2 3 2" xfId="773" xr:uid="{B2D09F24-0817-48C0-9C84-748A11B27F5A}"/>
    <cellStyle name="Normal 2 2 3 2 2" xfId="870" xr:uid="{37987C19-BE3D-4E10-8E1D-465E019C17B2}"/>
    <cellStyle name="Normal 2 2 3 2 2 2" xfId="1331" xr:uid="{665B17B0-EF75-4486-8AE5-F31407E4F219}"/>
    <cellStyle name="Normal 2 2 3 2 2 2 2" xfId="1791" xr:uid="{1619DD1A-7707-4901-A3DD-E5396A2D9B0F}"/>
    <cellStyle name="Normal 2 2 3 2 2 3" xfId="1101" xr:uid="{BCBE4385-85CB-4D97-B5EB-BA02BE74A901}"/>
    <cellStyle name="Normal 2 2 3 2 2 4" xfId="1561" xr:uid="{812B0A68-0360-478C-9F17-791D2193796D}"/>
    <cellStyle name="Normal 2 2 3 2 3" xfId="1217" xr:uid="{BA4A6839-51C9-425E-BEDA-9EE10C101DD1}"/>
    <cellStyle name="Normal 2 2 3 2 3 2" xfId="1677" xr:uid="{16BC6ADD-60D9-41DD-90FC-670804C1DF4A}"/>
    <cellStyle name="Normal 2 2 3 2 4" xfId="987" xr:uid="{A72FA529-C34E-41B3-877E-BA007B88E2B0}"/>
    <cellStyle name="Normal 2 2 3 2 5" xfId="1447" xr:uid="{9ABEFB6E-E563-46D2-86D7-EBB74BADE2DD}"/>
    <cellStyle name="Normal 2 2 3 3" xfId="823" xr:uid="{5291574A-2866-4E17-B8FF-B84353D63B02}"/>
    <cellStyle name="Normal 2 2 3 3 2" xfId="1284" xr:uid="{44DD51BB-659F-4443-A516-66C0239664D8}"/>
    <cellStyle name="Normal 2 2 3 3 2 2" xfId="1744" xr:uid="{BFD4EFA9-B3C6-42C3-852B-D0794C80EF92}"/>
    <cellStyle name="Normal 2 2 3 3 3" xfId="1054" xr:uid="{513202EB-BA4E-492E-8BF1-0272F7E9D9CC}"/>
    <cellStyle name="Normal 2 2 3 3 4" xfId="1514" xr:uid="{4EC8A62A-CA5B-46DC-9045-FB435BA135FD}"/>
    <cellStyle name="Normal 2 2 3 4" xfId="1170" xr:uid="{9BEFC646-31AB-4920-B731-3D6093B30618}"/>
    <cellStyle name="Normal 2 2 3 4 2" xfId="1630" xr:uid="{761614DD-B580-4E06-9D6E-8F7942CD16B0}"/>
    <cellStyle name="Normal 2 2 3 5" xfId="940" xr:uid="{C54AAE47-F266-4693-8A3D-8C948669ED7B}"/>
    <cellStyle name="Normal 2 2 3 6" xfId="1400" xr:uid="{DD84C152-ABB6-46E2-B7B6-A22AA2F2835D}"/>
    <cellStyle name="Normal 2 2 3 7" xfId="695" xr:uid="{87CDD282-F2D3-4F1C-8141-C54582F6C751}"/>
    <cellStyle name="Normal 2 3" xfId="521" xr:uid="{00000000-0005-0000-0000-000009020000}"/>
    <cellStyle name="Normal 2 3 2" xfId="522" xr:uid="{00000000-0005-0000-0000-00000A020000}"/>
    <cellStyle name="Normal 2 3 2 2" xfId="774" xr:uid="{0005F945-F608-4023-8457-B34F58486F92}"/>
    <cellStyle name="Normal 2 3 2 2 2" xfId="871" xr:uid="{140358BC-6AE5-4C3E-A156-A4D7A04CA29A}"/>
    <cellStyle name="Normal 2 3 2 2 2 2" xfId="1332" xr:uid="{E657A769-2CB4-4BE9-B74C-B6F062896ABD}"/>
    <cellStyle name="Normal 2 3 2 2 2 2 2" xfId="1792" xr:uid="{00F9CE91-AB46-4A89-92C3-3240BA33E4BE}"/>
    <cellStyle name="Normal 2 3 2 2 2 3" xfId="1102" xr:uid="{7311CFEE-3581-4597-B026-A8AC1E1B2D3D}"/>
    <cellStyle name="Normal 2 3 2 2 2 4" xfId="1562" xr:uid="{486EF982-A472-4BEB-BDC9-5DE584DFFC91}"/>
    <cellStyle name="Normal 2 3 2 2 3" xfId="1218" xr:uid="{79F50829-305E-4396-84A3-912C1B5727FB}"/>
    <cellStyle name="Normal 2 3 2 2 3 2" xfId="1678" xr:uid="{130BE961-F985-41B5-B034-4BB4C65C9BC4}"/>
    <cellStyle name="Normal 2 3 2 2 4" xfId="988" xr:uid="{6C03E339-443F-45E8-B517-EDD4D59F2FDD}"/>
    <cellStyle name="Normal 2 3 2 2 5" xfId="1448" xr:uid="{7F94592E-2630-405E-B23D-43F1856C1075}"/>
    <cellStyle name="Normal 2 3 2 3" xfId="824" xr:uid="{9251FEFC-70DE-4A38-8D1A-5CA00C6385DD}"/>
    <cellStyle name="Normal 2 3 2 3 2" xfId="1285" xr:uid="{6A8AC7C5-B366-459B-8E5D-53F55BE0E7E7}"/>
    <cellStyle name="Normal 2 3 2 3 2 2" xfId="1745" xr:uid="{D12E163B-316F-4240-A865-85D46BCE4E36}"/>
    <cellStyle name="Normal 2 3 2 3 3" xfId="1055" xr:uid="{70FC6A05-6B66-47B6-B1C1-BAECCC8C0C11}"/>
    <cellStyle name="Normal 2 3 2 3 4" xfId="1515" xr:uid="{7FEF18D2-73BF-44E4-94D8-C0DDC87690DC}"/>
    <cellStyle name="Normal 2 3 2 4" xfId="1171" xr:uid="{82E01723-6512-46AB-969E-C0EE59EE66E3}"/>
    <cellStyle name="Normal 2 3 2 4 2" xfId="1631" xr:uid="{FFC615BF-29D9-4151-86C0-DFB18A9A9D4E}"/>
    <cellStyle name="Normal 2 3 2 5" xfId="941" xr:uid="{62C89911-0CB5-4623-9C33-D1268A950ADF}"/>
    <cellStyle name="Normal 2 3 2 6" xfId="1401" xr:uid="{6908FA61-FDC9-4991-B5A1-BF3608FE9091}"/>
    <cellStyle name="Normal 2 3 2 7" xfId="696" xr:uid="{912E19D3-C197-423E-BAB2-BC71F7758F40}"/>
    <cellStyle name="Normal 2 4" xfId="523" xr:uid="{00000000-0005-0000-0000-00000B020000}"/>
    <cellStyle name="Normal 2 4 2" xfId="524" xr:uid="{00000000-0005-0000-0000-00000C020000}"/>
    <cellStyle name="Normal 2 4 2 2" xfId="775" xr:uid="{15B79459-747B-4565-AB52-8A2C9077E484}"/>
    <cellStyle name="Normal 2 4 2 2 2" xfId="872" xr:uid="{2A0D4E81-E0B7-4F3B-B12E-B8894D702701}"/>
    <cellStyle name="Normal 2 4 2 2 2 2" xfId="1333" xr:uid="{2D4A3981-EB77-48F4-A969-5D24D0B5CD29}"/>
    <cellStyle name="Normal 2 4 2 2 2 2 2" xfId="1793" xr:uid="{F6734855-B682-45DE-BF07-41AB8FC906A8}"/>
    <cellStyle name="Normal 2 4 2 2 2 3" xfId="1103" xr:uid="{2815A25B-AB8E-418D-96AD-25B3DBFF6702}"/>
    <cellStyle name="Normal 2 4 2 2 2 4" xfId="1563" xr:uid="{14D9764F-7A7B-4509-95E0-997766CAE32E}"/>
    <cellStyle name="Normal 2 4 2 2 3" xfId="1219" xr:uid="{7AF1DC26-7DE4-48D1-9214-B1F5E234196B}"/>
    <cellStyle name="Normal 2 4 2 2 3 2" xfId="1679" xr:uid="{4BF68622-8D7C-4D39-B8F8-0F43B463224D}"/>
    <cellStyle name="Normal 2 4 2 2 4" xfId="989" xr:uid="{5D0F9A44-299F-4C78-BFFC-3B1DB0C402EF}"/>
    <cellStyle name="Normal 2 4 2 2 5" xfId="1449" xr:uid="{AD78CE34-226D-4158-9867-D6BFAF5D33C3}"/>
    <cellStyle name="Normal 2 4 2 3" xfId="825" xr:uid="{7B35A759-702D-4A3E-B405-3D1FE4629D19}"/>
    <cellStyle name="Normal 2 4 2 3 2" xfId="1286" xr:uid="{204A046E-B067-4ECF-9CCB-5E24FF7F1966}"/>
    <cellStyle name="Normal 2 4 2 3 2 2" xfId="1746" xr:uid="{170FB01D-12B7-4354-9137-DAC1998F4ED4}"/>
    <cellStyle name="Normal 2 4 2 3 3" xfId="1056" xr:uid="{3FFF7FBD-42E0-4C08-981F-F32CF4A79702}"/>
    <cellStyle name="Normal 2 4 2 3 4" xfId="1516" xr:uid="{DEF65A63-1617-461F-A78E-725E438CDB63}"/>
    <cellStyle name="Normal 2 4 2 4" xfId="1172" xr:uid="{BC88274D-8DD2-46CB-99C8-10506FD5E002}"/>
    <cellStyle name="Normal 2 4 2 4 2" xfId="1632" xr:uid="{B30E7A05-9C14-4E36-B6A1-2EAC48E28F88}"/>
    <cellStyle name="Normal 2 4 2 5" xfId="942" xr:uid="{C6FBF9CC-85D8-4392-98E3-1B7E20E54F27}"/>
    <cellStyle name="Normal 2 4 2 6" xfId="1402" xr:uid="{D5B0B06D-E82E-4C47-81F2-461BCBE84D37}"/>
    <cellStyle name="Normal 2 4 2 7" xfId="697" xr:uid="{B72DA31E-C2CF-41AF-BCEA-95CD50336124}"/>
    <cellStyle name="Normal 2 5" xfId="525" xr:uid="{00000000-0005-0000-0000-00000D020000}"/>
    <cellStyle name="Normal 2 5 2" xfId="698" xr:uid="{BCC420F2-DC52-4BB1-AA98-C5C727885AEB}"/>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776" xr:uid="{BB6D8D4E-6ED3-4890-9C23-17883EEBB6DF}"/>
    <cellStyle name="Normal 3 2 2 2" xfId="873" xr:uid="{0D5F7371-D35D-437D-A77C-26AAC4A6983C}"/>
    <cellStyle name="Normal 3 2 2 2 2" xfId="1334" xr:uid="{1657BC00-8DFB-4B4F-B23F-C69053D6F0BC}"/>
    <cellStyle name="Normal 3 2 2 2 2 2" xfId="1794" xr:uid="{5291CED4-39DF-41FE-BF33-9A1012D35CCE}"/>
    <cellStyle name="Normal 3 2 2 2 3" xfId="1104" xr:uid="{72FD48CA-15F7-41D3-8BC2-67C054E883F9}"/>
    <cellStyle name="Normal 3 2 2 2 4" xfId="1564" xr:uid="{48C5A494-66EA-40BA-9013-F4C8AFD61F25}"/>
    <cellStyle name="Normal 3 2 2 3" xfId="1220" xr:uid="{378527D0-E3CF-40E6-8F11-6121BA738BD2}"/>
    <cellStyle name="Normal 3 2 2 3 2" xfId="1680" xr:uid="{384C7031-366F-40F4-9524-43EB8195E447}"/>
    <cellStyle name="Normal 3 2 2 4" xfId="990" xr:uid="{E1A7C185-DF40-4A85-9A15-B8F5E828B6CC}"/>
    <cellStyle name="Normal 3 2 2 5" xfId="1450" xr:uid="{7F0D01F0-6588-4FAE-9CB3-1BA03FC855BD}"/>
    <cellStyle name="Normal 3 2 3" xfId="826" xr:uid="{87CEA4C6-29A1-4294-A8F2-E083A4AA9889}"/>
    <cellStyle name="Normal 3 2 3 2" xfId="1287" xr:uid="{B797D207-A7B0-4FFF-8E48-1F5519C9279C}"/>
    <cellStyle name="Normal 3 2 3 2 2" xfId="1747" xr:uid="{CE72454A-E9DB-44A9-88B4-94F6B96A7500}"/>
    <cellStyle name="Normal 3 2 3 3" xfId="1057" xr:uid="{132FB158-E626-49C4-A44A-AD83B46A314A}"/>
    <cellStyle name="Normal 3 2 3 4" xfId="1517" xr:uid="{15505083-7475-4648-B126-573FB00A1AE1}"/>
    <cellStyle name="Normal 3 2 4" xfId="1173" xr:uid="{17E318C6-D064-460B-8DB6-4CA9206BC92C}"/>
    <cellStyle name="Normal 3 2 4 2" xfId="1633" xr:uid="{139D9258-28F8-4BD5-951A-802D4F3F27B5}"/>
    <cellStyle name="Normal 3 2 5" xfId="943" xr:uid="{9914F1C6-B1D4-40A0-9D6B-5791D2B41633}"/>
    <cellStyle name="Normal 3 2 6" xfId="1403" xr:uid="{09A65AB6-434F-498C-A3FE-48F51122AB62}"/>
    <cellStyle name="Normal 3 2 7" xfId="699" xr:uid="{B25831F6-2251-4E66-9A47-FAC8BE20609A}"/>
    <cellStyle name="Normal 3 3" xfId="530" xr:uid="{00000000-0005-0000-0000-000012020000}"/>
    <cellStyle name="Normal 3 4" xfId="531" xr:uid="{00000000-0005-0000-0000-000013020000}"/>
    <cellStyle name="Normal 3 4 2" xfId="777" xr:uid="{8D6BB706-9BFC-4A9D-9920-D0E0142BE027}"/>
    <cellStyle name="Normal 3 4 2 2" xfId="874" xr:uid="{1BEBCD50-3BDF-48E2-8E95-F8D82AE82FF7}"/>
    <cellStyle name="Normal 3 4 2 2 2" xfId="1335" xr:uid="{7C4886F9-8614-4B53-8D46-7EA78177348D}"/>
    <cellStyle name="Normal 3 4 2 2 2 2" xfId="1795" xr:uid="{0164162B-FA6B-4660-A8EE-AEDAFC248008}"/>
    <cellStyle name="Normal 3 4 2 2 3" xfId="1105" xr:uid="{600BE3A4-DD41-4A51-81AE-6B85B3ACFB89}"/>
    <cellStyle name="Normal 3 4 2 2 4" xfId="1565" xr:uid="{082E1952-4145-4AA4-83A2-54AC7C679AB8}"/>
    <cellStyle name="Normal 3 4 2 3" xfId="1221" xr:uid="{43A104D0-8395-465E-935B-FB108669729F}"/>
    <cellStyle name="Normal 3 4 2 3 2" xfId="1681" xr:uid="{B3E37796-A510-485B-B34A-B5155072FB6C}"/>
    <cellStyle name="Normal 3 4 2 4" xfId="991" xr:uid="{40F44499-B230-4D4C-86ED-4D1D2861C130}"/>
    <cellStyle name="Normal 3 4 2 5" xfId="1451" xr:uid="{E4D04429-FEB1-4F47-9BA3-38D7620FD841}"/>
    <cellStyle name="Normal 3 4 3" xfId="827" xr:uid="{E438657D-DA87-4307-9EA3-7D8A9FF96E6E}"/>
    <cellStyle name="Normal 3 4 3 2" xfId="1288" xr:uid="{7AECE82A-47DB-4F8B-8807-FE3F13800C26}"/>
    <cellStyle name="Normal 3 4 3 2 2" xfId="1748" xr:uid="{FC423B32-BCD6-456A-B46E-1C2406C92354}"/>
    <cellStyle name="Normal 3 4 3 3" xfId="1058" xr:uid="{833FE39D-763A-4CB1-B1CB-5CDE3B6B64B7}"/>
    <cellStyle name="Normal 3 4 3 4" xfId="1518" xr:uid="{6B5E54B1-AB1C-40FB-9F9C-6D1A3F21B107}"/>
    <cellStyle name="Normal 3 4 4" xfId="1174" xr:uid="{2DB8727F-9844-494F-9C78-2B5C74281C81}"/>
    <cellStyle name="Normal 3 4 4 2" xfId="1634" xr:uid="{01AC7190-1340-4E69-9F3A-B87B0104C593}"/>
    <cellStyle name="Normal 3 4 5" xfId="944" xr:uid="{D7E6C3FC-5F0F-44A3-A829-276036C7DF4A}"/>
    <cellStyle name="Normal 3 4 6" xfId="1404" xr:uid="{3D683DAC-9BCD-4AC2-A606-2CA54F886F19}"/>
    <cellStyle name="Normal 3 4 7" xfId="700" xr:uid="{208BB014-CE91-4002-8897-4E92D9C3014E}"/>
    <cellStyle name="Normal 3 8" xfId="532" xr:uid="{00000000-0005-0000-0000-000014020000}"/>
    <cellStyle name="Normal 3 8 2" xfId="533" xr:uid="{00000000-0005-0000-0000-000015020000}"/>
    <cellStyle name="Normal 3 8 2 2" xfId="534" xr:uid="{00000000-0005-0000-0000-000016020000}"/>
    <cellStyle name="Normal 3 8 2 2 2" xfId="780" xr:uid="{9F66137F-CDE6-49F4-A561-DE50FD01C1AB}"/>
    <cellStyle name="Normal 3 8 2 2 2 2" xfId="877" xr:uid="{78ABA65F-7AD0-4365-8B03-90D33860DBB2}"/>
    <cellStyle name="Normal 3 8 2 2 2 2 2" xfId="1338" xr:uid="{A0C47BF6-0024-4E79-8E65-03983B4B5992}"/>
    <cellStyle name="Normal 3 8 2 2 2 2 2 2" xfId="1798" xr:uid="{6789845C-DAB0-46CB-B03F-8980AF923089}"/>
    <cellStyle name="Normal 3 8 2 2 2 2 3" xfId="1108" xr:uid="{1F45DEE1-EE47-4803-9B28-6ADF8C5CCF1A}"/>
    <cellStyle name="Normal 3 8 2 2 2 2 4" xfId="1568" xr:uid="{E32C07E0-7923-42E3-BD3E-B127AD6C6A8A}"/>
    <cellStyle name="Normal 3 8 2 2 2 3" xfId="1224" xr:uid="{0CEB54F2-742C-4B0A-A739-8B9152074DFA}"/>
    <cellStyle name="Normal 3 8 2 2 2 3 2" xfId="1684" xr:uid="{52874CF2-83CC-44C3-BEEF-C69A13928375}"/>
    <cellStyle name="Normal 3 8 2 2 2 4" xfId="994" xr:uid="{8A862685-9BCB-4529-B651-0696EC7B5ED5}"/>
    <cellStyle name="Normal 3 8 2 2 2 5" xfId="1454" xr:uid="{34898439-8BA8-43B1-A415-2311FE0C2156}"/>
    <cellStyle name="Normal 3 8 2 2 3" xfId="830" xr:uid="{FD63FFE8-5F5B-452F-A2BC-B076CAB7705D}"/>
    <cellStyle name="Normal 3 8 2 2 3 2" xfId="1291" xr:uid="{BFD1AEFD-52BC-40AB-A431-688A5D31A959}"/>
    <cellStyle name="Normal 3 8 2 2 3 2 2" xfId="1751" xr:uid="{2068044D-9EBB-4497-8735-B2F805D1C827}"/>
    <cellStyle name="Normal 3 8 2 2 3 3" xfId="1061" xr:uid="{7F453B08-9E3E-4D66-A734-C526B48B16FC}"/>
    <cellStyle name="Normal 3 8 2 2 3 4" xfId="1521" xr:uid="{E5847ACC-98DE-464A-8066-F576B4DB6A7D}"/>
    <cellStyle name="Normal 3 8 2 2 4" xfId="1177" xr:uid="{8D064E01-816F-483F-8A14-C6110BF4D4EA}"/>
    <cellStyle name="Normal 3 8 2 2 4 2" xfId="1637" xr:uid="{FB1DC615-ED43-42EF-8087-0796A1C6DB11}"/>
    <cellStyle name="Normal 3 8 2 2 5" xfId="947" xr:uid="{C305530A-4211-4DAF-B658-35A0D96E77A0}"/>
    <cellStyle name="Normal 3 8 2 2 6" xfId="1407" xr:uid="{15FBB947-A71E-403D-B5BD-D8827132A177}"/>
    <cellStyle name="Normal 3 8 2 2 7" xfId="703" xr:uid="{6DC223EF-085A-4B72-BA8A-830D819AC332}"/>
    <cellStyle name="Normal 3 8 2 3" xfId="779" xr:uid="{DF464F2E-00D1-414F-AF85-5C422D2D10ED}"/>
    <cellStyle name="Normal 3 8 2 3 2" xfId="876" xr:uid="{B4C52ACC-B19F-4CF3-9C3F-C0E0655ADBB9}"/>
    <cellStyle name="Normal 3 8 2 3 2 2" xfId="1337" xr:uid="{1437344E-9407-4773-A013-468AFD828AA2}"/>
    <cellStyle name="Normal 3 8 2 3 2 2 2" xfId="1797" xr:uid="{4202B276-2F3B-41EE-8942-98A0F1E4BD0B}"/>
    <cellStyle name="Normal 3 8 2 3 2 3" xfId="1107" xr:uid="{BCEBDEE6-3C13-49C4-8FE0-297792AF1F60}"/>
    <cellStyle name="Normal 3 8 2 3 2 4" xfId="1567" xr:uid="{F428C8BF-2E60-4556-BE86-62B266FFE679}"/>
    <cellStyle name="Normal 3 8 2 3 3" xfId="1223" xr:uid="{A5DCA9FB-5F90-49AC-AE4D-301F25B8F9B1}"/>
    <cellStyle name="Normal 3 8 2 3 3 2" xfId="1683" xr:uid="{A4BB9FC1-30F5-46C3-B95E-16DECC5FB975}"/>
    <cellStyle name="Normal 3 8 2 3 4" xfId="993" xr:uid="{80E7407C-B1EB-4ABE-B26C-6F82B1E4374B}"/>
    <cellStyle name="Normal 3 8 2 3 5" xfId="1453" xr:uid="{1980CCA5-E3A4-4A48-8244-72FB55F01792}"/>
    <cellStyle name="Normal 3 8 2 4" xfId="829" xr:uid="{BC387EB6-3CC3-42D6-BB21-47544E764759}"/>
    <cellStyle name="Normal 3 8 2 4 2" xfId="1290" xr:uid="{3D4EFD55-CF6F-4150-A415-56F8BC53A475}"/>
    <cellStyle name="Normal 3 8 2 4 2 2" xfId="1750" xr:uid="{1A20BFFD-A3B1-4D94-AC0C-04BF56559960}"/>
    <cellStyle name="Normal 3 8 2 4 3" xfId="1060" xr:uid="{3B986D17-69A4-4F25-A3BB-DA81B152E586}"/>
    <cellStyle name="Normal 3 8 2 4 4" xfId="1520" xr:uid="{CAC08B04-6577-4B7B-AC70-959CB23DCBFE}"/>
    <cellStyle name="Normal 3 8 2 5" xfId="1176" xr:uid="{D2F033DF-8ECF-4889-8CA1-679D4E98F151}"/>
    <cellStyle name="Normal 3 8 2 5 2" xfId="1636" xr:uid="{D1816437-64C6-4343-B927-FF8F35AD1A8D}"/>
    <cellStyle name="Normal 3 8 2 6" xfId="946" xr:uid="{9CF3042C-0A8F-4764-8E6F-1F50155B5FA4}"/>
    <cellStyle name="Normal 3 8 2 7" xfId="1406" xr:uid="{863E6EEA-A1FD-438C-8482-FCF71FE8DC0D}"/>
    <cellStyle name="Normal 3 8 2 8" xfId="702" xr:uid="{88ADCFF2-E0BB-4266-B222-5EC4FC45D83C}"/>
    <cellStyle name="Normal 3 8 3" xfId="535" xr:uid="{00000000-0005-0000-0000-000017020000}"/>
    <cellStyle name="Normal 3 8 3 2" xfId="781" xr:uid="{F7754FE4-F47E-4F41-B441-8E421702C099}"/>
    <cellStyle name="Normal 3 8 3 2 2" xfId="878" xr:uid="{BBA87D8F-7B25-487F-9EEB-39BB1C9C8EA1}"/>
    <cellStyle name="Normal 3 8 3 2 2 2" xfId="1339" xr:uid="{3C9EA664-54CF-4773-A35A-3EF5212E3723}"/>
    <cellStyle name="Normal 3 8 3 2 2 2 2" xfId="1799" xr:uid="{148D1512-714D-4D1E-9CB2-69AE3F3103E5}"/>
    <cellStyle name="Normal 3 8 3 2 2 3" xfId="1109" xr:uid="{8704C76E-B549-4550-B13C-3A5BE02166ED}"/>
    <cellStyle name="Normal 3 8 3 2 2 4" xfId="1569" xr:uid="{28DFD95F-B59C-470D-B919-990F13DADE29}"/>
    <cellStyle name="Normal 3 8 3 2 3" xfId="1225" xr:uid="{3AA4C5F0-F874-425E-B270-2A15A89C0C7C}"/>
    <cellStyle name="Normal 3 8 3 2 3 2" xfId="1685" xr:uid="{867F06EE-66A3-45DD-A2AF-20AD42764E61}"/>
    <cellStyle name="Normal 3 8 3 2 4" xfId="995" xr:uid="{F3B896A4-6BBA-4CC8-A2A2-8C77DBA5A638}"/>
    <cellStyle name="Normal 3 8 3 2 5" xfId="1455" xr:uid="{E1880CF2-328F-4EA6-B757-0C3CFED96B82}"/>
    <cellStyle name="Normal 3 8 3 3" xfId="831" xr:uid="{7F0974CE-ED4D-41D0-8B16-EBDF20527B34}"/>
    <cellStyle name="Normal 3 8 3 3 2" xfId="1292" xr:uid="{F707962F-4F83-4320-88A4-5951931731A9}"/>
    <cellStyle name="Normal 3 8 3 3 2 2" xfId="1752" xr:uid="{C5CD7410-27B6-4425-BB9A-A59ECB726856}"/>
    <cellStyle name="Normal 3 8 3 3 3" xfId="1062" xr:uid="{D14C4624-C68F-420C-81F7-B36654A25B74}"/>
    <cellStyle name="Normal 3 8 3 3 4" xfId="1522" xr:uid="{000F21F3-8360-4B5C-AD7E-5D1B3221B041}"/>
    <cellStyle name="Normal 3 8 3 4" xfId="1178" xr:uid="{C2DFE3D6-8C3F-48BB-8D3B-DC72303338D6}"/>
    <cellStyle name="Normal 3 8 3 4 2" xfId="1638" xr:uid="{BAA51E45-EFDB-449A-8B63-0447030128B5}"/>
    <cellStyle name="Normal 3 8 3 5" xfId="948" xr:uid="{60577C8D-6F76-4766-8A17-34299F3A47C9}"/>
    <cellStyle name="Normal 3 8 3 6" xfId="1408" xr:uid="{170BD5C9-23EA-4499-9C9B-A38920C7D80C}"/>
    <cellStyle name="Normal 3 8 3 7" xfId="704" xr:uid="{8734EE41-F8DF-4064-BF1D-0427AACF4175}"/>
    <cellStyle name="Normal 3 8 4" xfId="778" xr:uid="{6A5A4DA5-F3FF-4ACF-AF30-1580ED3CA1F3}"/>
    <cellStyle name="Normal 3 8 4 2" xfId="875" xr:uid="{69EF5308-5676-42BC-9CE5-D507042A4F58}"/>
    <cellStyle name="Normal 3 8 4 2 2" xfId="1336" xr:uid="{AD9C761E-609C-48CD-BCAD-C2B8E7AD02E5}"/>
    <cellStyle name="Normal 3 8 4 2 2 2" xfId="1796" xr:uid="{75E28093-69AD-44C7-8897-EC0981CC980B}"/>
    <cellStyle name="Normal 3 8 4 2 3" xfId="1106" xr:uid="{945AA455-F22A-4BB1-90CD-DCF3F765AD59}"/>
    <cellStyle name="Normal 3 8 4 2 4" xfId="1566" xr:uid="{C5719751-57C0-413F-B80A-62EF1D8003FB}"/>
    <cellStyle name="Normal 3 8 4 3" xfId="1222" xr:uid="{2DCBB234-1741-4ABE-823B-3F72CA192911}"/>
    <cellStyle name="Normal 3 8 4 3 2" xfId="1682" xr:uid="{D7735335-2E56-4952-AEFD-C1711C137E40}"/>
    <cellStyle name="Normal 3 8 4 4" xfId="992" xr:uid="{116C5365-5D84-40BA-9305-7F29D4634AF6}"/>
    <cellStyle name="Normal 3 8 4 5" xfId="1452" xr:uid="{05C2196A-9A3D-4F61-B908-FF20E8ECCB75}"/>
    <cellStyle name="Normal 3 8 5" xfId="828" xr:uid="{8978FBA6-3999-4B66-AA21-8A27963A4038}"/>
    <cellStyle name="Normal 3 8 5 2" xfId="1289" xr:uid="{2684DA1C-00D4-4EF9-B338-7FFA8B67CF11}"/>
    <cellStyle name="Normal 3 8 5 2 2" xfId="1749" xr:uid="{5A452FCC-89D3-48B6-AAA8-0674257953F9}"/>
    <cellStyle name="Normal 3 8 5 3" xfId="1059" xr:uid="{7167CA40-765B-4463-9F5F-D46191CA48CF}"/>
    <cellStyle name="Normal 3 8 5 4" xfId="1519" xr:uid="{838A27E6-9CA3-448F-9948-A77C9EBF108B}"/>
    <cellStyle name="Normal 3 8 6" xfId="1175" xr:uid="{1A1FFF87-721B-4524-8E8B-3858CB1EAB41}"/>
    <cellStyle name="Normal 3 8 6 2" xfId="1635" xr:uid="{CB4903D8-141E-4AD1-A7A2-2BE2F594B10A}"/>
    <cellStyle name="Normal 3 8 7" xfId="945" xr:uid="{6A92E36C-C741-43A5-A6FD-94333DA53D2F}"/>
    <cellStyle name="Normal 3 8 8" xfId="1405" xr:uid="{0539008B-F42A-469F-B72D-7CCC2C5AED3A}"/>
    <cellStyle name="Normal 3 8 9" xfId="701" xr:uid="{3520F4B1-5D20-4F7B-8714-3C46C3C9E36F}"/>
    <cellStyle name="Normal 4" xfId="536" xr:uid="{00000000-0005-0000-0000-000018020000}"/>
    <cellStyle name="Normal 4 2" xfId="537" xr:uid="{00000000-0005-0000-0000-000019020000}"/>
    <cellStyle name="Normal 4 2 2" xfId="782" xr:uid="{4456E78D-9FBC-458D-9682-4140FFA35894}"/>
    <cellStyle name="Normal 4 2 2 2" xfId="879" xr:uid="{B42A27A5-9877-402F-ACE4-071E44E58C3E}"/>
    <cellStyle name="Normal 4 2 2 2 2" xfId="1340" xr:uid="{999CB6C9-0F81-49A9-8ED1-9FFA28385057}"/>
    <cellStyle name="Normal 4 2 2 2 2 2" xfId="1800" xr:uid="{10044FB4-615D-4A81-9B51-CFABCF7420C3}"/>
    <cellStyle name="Normal 4 2 2 2 3" xfId="1110" xr:uid="{9DA63856-D1BD-48ED-9B6A-819A6B50AD98}"/>
    <cellStyle name="Normal 4 2 2 2 4" xfId="1570" xr:uid="{F3A27FDA-080B-4331-8EDF-4AA99F5774CE}"/>
    <cellStyle name="Normal 4 2 2 3" xfId="1226" xr:uid="{E7410D7D-7AF3-4942-85F3-213A30C2C4A8}"/>
    <cellStyle name="Normal 4 2 2 3 2" xfId="1686" xr:uid="{B5F6857B-E961-4CC3-BEA3-1BC5B7210923}"/>
    <cellStyle name="Normal 4 2 2 4" xfId="996" xr:uid="{ACB432D8-83C6-4B71-B75C-90CE99631D10}"/>
    <cellStyle name="Normal 4 2 2 5" xfId="1456" xr:uid="{EA3745B5-971B-41CB-86D4-AB72B29BCFB0}"/>
    <cellStyle name="Normal 4 2 3" xfId="832" xr:uid="{A4EAA902-42A5-4E28-8AAF-DA094DC8E16B}"/>
    <cellStyle name="Normal 4 2 3 2" xfId="1293" xr:uid="{D1B4F55B-2F71-45E8-B7C4-57A8C1DA62BA}"/>
    <cellStyle name="Normal 4 2 3 2 2" xfId="1753" xr:uid="{DFCA8098-A757-4252-8576-691465D383AF}"/>
    <cellStyle name="Normal 4 2 3 3" xfId="1063" xr:uid="{A7D8F225-C620-4591-8558-7E125F93B6F4}"/>
    <cellStyle name="Normal 4 2 3 4" xfId="1523" xr:uid="{BAA261C1-9836-43DE-8EDD-CAFFCB816C6D}"/>
    <cellStyle name="Normal 4 2 4" xfId="1179" xr:uid="{148A5AF5-E50D-4877-AFBD-0F774BDF0BC2}"/>
    <cellStyle name="Normal 4 2 4 2" xfId="1639" xr:uid="{4AA56A34-5D56-44D2-843B-D2BE9D64FAAF}"/>
    <cellStyle name="Normal 4 2 5" xfId="949" xr:uid="{7B539F42-FDF1-4FDE-90AB-4FB69756673A}"/>
    <cellStyle name="Normal 4 2 6" xfId="1409" xr:uid="{DB04E1D2-7CC2-4B2A-A7A5-253B5AF80861}"/>
    <cellStyle name="Normal 4 2 7" xfId="705" xr:uid="{00018975-FF40-4669-BC22-5F5AA3E69A5A}"/>
    <cellStyle name="Normal 4 3" xfId="538" xr:uid="{00000000-0005-0000-0000-00001A020000}"/>
    <cellStyle name="Normal 4 4" xfId="539" xr:uid="{00000000-0005-0000-0000-00001B020000}"/>
    <cellStyle name="Normal 4 4 2" xfId="783" xr:uid="{52DDBE50-1CAB-46BC-B2A0-E6634C00D0B1}"/>
    <cellStyle name="Normal 4 4 2 2" xfId="880" xr:uid="{443687A2-63A5-4A30-84B5-D6DFE7F72FA0}"/>
    <cellStyle name="Normal 4 4 2 2 2" xfId="1341" xr:uid="{7FE4C71B-B8BE-4299-82EC-1AC31A4F874F}"/>
    <cellStyle name="Normal 4 4 2 2 2 2" xfId="1801" xr:uid="{6E9C3038-84A7-4BFA-9701-7985C74B6888}"/>
    <cellStyle name="Normal 4 4 2 2 3" xfId="1111" xr:uid="{E7398A2A-F4AA-483C-A7D8-1A6C169DFEF3}"/>
    <cellStyle name="Normal 4 4 2 2 4" xfId="1571" xr:uid="{045CC2BA-F314-4555-B725-C4A0D4FB40C7}"/>
    <cellStyle name="Normal 4 4 2 3" xfId="1227" xr:uid="{4EB67422-A3B9-42F1-AA3A-C4B0E0B41A71}"/>
    <cellStyle name="Normal 4 4 2 3 2" xfId="1687" xr:uid="{011993DF-8DB8-4F5D-A7FC-AC2904EFA0C1}"/>
    <cellStyle name="Normal 4 4 2 4" xfId="997" xr:uid="{58BCA48B-BEB4-4D24-A64E-D047BDDA1643}"/>
    <cellStyle name="Normal 4 4 2 5" xfId="1457" xr:uid="{AE5809EC-6B0F-4D60-8519-406E7DBDF950}"/>
    <cellStyle name="Normal 4 4 3" xfId="833" xr:uid="{AE62544D-DBF7-478C-876C-026076F53E05}"/>
    <cellStyle name="Normal 4 4 3 2" xfId="1294" xr:uid="{15289271-9F99-41E6-9105-98E2EB596C1C}"/>
    <cellStyle name="Normal 4 4 3 2 2" xfId="1754" xr:uid="{EBE2585C-CFC3-4152-8832-38919E95C45A}"/>
    <cellStyle name="Normal 4 4 3 3" xfId="1064" xr:uid="{FF80EDB6-066F-4A78-96F0-37B448B3945B}"/>
    <cellStyle name="Normal 4 4 3 4" xfId="1524" xr:uid="{705A152C-C7D5-4580-B46E-13D330F5A284}"/>
    <cellStyle name="Normal 4 4 4" xfId="1180" xr:uid="{EBC8204E-F7B8-4B88-BA8D-3CCAB40C0908}"/>
    <cellStyle name="Normal 4 4 4 2" xfId="1640" xr:uid="{A23F5770-9F9C-4321-8414-C5FE6739DCF7}"/>
    <cellStyle name="Normal 4 4 5" xfId="950" xr:uid="{42B5DF8B-EA62-426E-A43E-79F2AA18F293}"/>
    <cellStyle name="Normal 4 4 6" xfId="1410" xr:uid="{FCE6C20D-6134-4953-80E4-4F8398873B9B}"/>
    <cellStyle name="Normal 4 4 7" xfId="706" xr:uid="{41DC8F3E-A728-4881-A9D6-B3F30EE6F31E}"/>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784" xr:uid="{9E29940F-F852-41A2-A19D-69B58E3CD764}"/>
    <cellStyle name="Normal 5 3 2 2" xfId="881" xr:uid="{51D72D72-5E04-4398-81E0-25CA369F5763}"/>
    <cellStyle name="Normal 5 3 2 2 2" xfId="1342" xr:uid="{FDC2C9EB-6180-41F0-AA0C-5C5ABF810713}"/>
    <cellStyle name="Normal 5 3 2 2 2 2" xfId="1802" xr:uid="{A9A40214-12BD-4CD5-A422-91106C28A08C}"/>
    <cellStyle name="Normal 5 3 2 2 3" xfId="1112" xr:uid="{08EBB3C5-F2DA-47F5-9679-9639D579D551}"/>
    <cellStyle name="Normal 5 3 2 2 4" xfId="1572" xr:uid="{3D1C585E-4205-41F8-B1A0-4F087572CC39}"/>
    <cellStyle name="Normal 5 3 2 3" xfId="1228" xr:uid="{BCF01311-53EA-4868-BC83-7A6EAEBA8D13}"/>
    <cellStyle name="Normal 5 3 2 3 2" xfId="1688" xr:uid="{8EC37CB8-F75B-4E27-8F19-77C5C1EA5DB7}"/>
    <cellStyle name="Normal 5 3 2 4" xfId="998" xr:uid="{AA090B44-928A-4923-B344-F368CF8FAA23}"/>
    <cellStyle name="Normal 5 3 2 5" xfId="1458" xr:uid="{ED518F73-75FC-4A39-AC1B-2D4753E107A5}"/>
    <cellStyle name="Normal 5 3 3" xfId="834" xr:uid="{494B7D01-8499-4DE1-A354-1606418C09EE}"/>
    <cellStyle name="Normal 5 3 3 2" xfId="1295" xr:uid="{84ACB7F0-C49F-4FB3-BDF0-E825792D59EB}"/>
    <cellStyle name="Normal 5 3 3 2 2" xfId="1755" xr:uid="{BF08D958-054D-4B2D-A39F-1889E50AFE6E}"/>
    <cellStyle name="Normal 5 3 3 3" xfId="1065" xr:uid="{4C80F149-19A4-4DD9-BD86-7EF478CB7B1F}"/>
    <cellStyle name="Normal 5 3 3 4" xfId="1525" xr:uid="{E11F6E70-D283-4320-9DB7-39C09CE72DEE}"/>
    <cellStyle name="Normal 5 3 4" xfId="1181" xr:uid="{031A3A10-6292-4721-9747-ABBCACD107FC}"/>
    <cellStyle name="Normal 5 3 4 2" xfId="1641" xr:uid="{2AD7A682-C774-40DF-BFF0-B2527ED48C56}"/>
    <cellStyle name="Normal 5 3 5" xfId="951" xr:uid="{2E4F92DB-9D94-4560-B8E3-4443735D279E}"/>
    <cellStyle name="Normal 5 3 6" xfId="1411" xr:uid="{23AC3F74-53C7-49BD-B33E-64CEB1FA52A0}"/>
    <cellStyle name="Normal 5 3 7" xfId="707" xr:uid="{BC86DEC3-0AF8-49D8-A59E-7C901E436FA1}"/>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786" xr:uid="{FCB4129E-C115-4DFB-A89A-BFA2E65784A4}"/>
    <cellStyle name="Normal 6 2 2 2" xfId="883" xr:uid="{3E9DAF12-3991-4213-95B4-5B8A67DC2351}"/>
    <cellStyle name="Normal 6 2 2 2 2" xfId="1344" xr:uid="{E905FE18-BD1E-41EC-B070-00F2B9FCE1B9}"/>
    <cellStyle name="Normal 6 2 2 2 2 2" xfId="1804" xr:uid="{91DBEA2E-7422-4359-9C78-EA145BCDCE25}"/>
    <cellStyle name="Normal 6 2 2 2 3" xfId="1114" xr:uid="{C6DB789F-9779-4722-B6D9-8F3B6F96939D}"/>
    <cellStyle name="Normal 6 2 2 2 4" xfId="1574" xr:uid="{EF308B56-C1FD-4DE6-A445-131024614A0B}"/>
    <cellStyle name="Normal 6 2 2 3" xfId="1230" xr:uid="{631C0021-19F9-462C-A87B-B77BDE4BC290}"/>
    <cellStyle name="Normal 6 2 2 3 2" xfId="1690" xr:uid="{EEC2E927-0957-481D-A1D7-28C00E57DFA3}"/>
    <cellStyle name="Normal 6 2 2 4" xfId="1000" xr:uid="{A78D044D-5936-4D95-9411-55D7346CFA82}"/>
    <cellStyle name="Normal 6 2 2 5" xfId="1460" xr:uid="{9FC82F5A-8E25-4970-8613-9493A7311A53}"/>
    <cellStyle name="Normal 6 2 3" xfId="836" xr:uid="{EE864C1F-F048-4441-8BCC-809E136BC59B}"/>
    <cellStyle name="Normal 6 2 3 2" xfId="1297" xr:uid="{F74357C2-60B9-4A45-BAB4-996B56D8F66E}"/>
    <cellStyle name="Normal 6 2 3 2 2" xfId="1757" xr:uid="{18A988BE-9991-4B51-AA98-EBC64415C8FE}"/>
    <cellStyle name="Normal 6 2 3 3" xfId="1067" xr:uid="{0E10E858-504D-487D-B2C8-F09D9A5FB9FD}"/>
    <cellStyle name="Normal 6 2 3 4" xfId="1527" xr:uid="{9FA8D2B2-DB40-4C2A-A96A-F09D9170D89E}"/>
    <cellStyle name="Normal 6 2 4" xfId="1183" xr:uid="{8D316196-583C-4FC8-A393-D470AD3B1166}"/>
    <cellStyle name="Normal 6 2 4 2" xfId="1643" xr:uid="{88D342F0-460E-446A-8D85-9C1669E73EAD}"/>
    <cellStyle name="Normal 6 2 5" xfId="953" xr:uid="{A7CFB20B-38CF-4A33-82E3-F2D34AE18345}"/>
    <cellStyle name="Normal 6 2 6" xfId="1413" xr:uid="{18FDC5E7-8675-4B8C-A243-AF0A9875FA45}"/>
    <cellStyle name="Normal 6 2 7" xfId="709" xr:uid="{F7F29403-AA4B-4768-A5B7-E51EBB0DAD6E}"/>
    <cellStyle name="Normal 6 3" xfId="566" xr:uid="{00000000-0005-0000-0000-000036020000}"/>
    <cellStyle name="Normal 6 4" xfId="785" xr:uid="{B1E7644C-C060-45AA-B624-0DF340175E82}"/>
    <cellStyle name="Normal 6 4 2" xfId="882" xr:uid="{C50A0E42-F588-4795-A276-21B365A139A4}"/>
    <cellStyle name="Normal 6 4 2 2" xfId="1343" xr:uid="{200C2E5B-65CC-4599-A3B7-8CEA16596529}"/>
    <cellStyle name="Normal 6 4 2 2 2" xfId="1803" xr:uid="{6E428B2A-C3B9-4582-841D-FE147B7B829A}"/>
    <cellStyle name="Normal 6 4 2 3" xfId="1113" xr:uid="{78742CC2-E4BE-4136-B92A-3A845DB4882C}"/>
    <cellStyle name="Normal 6 4 2 4" xfId="1573" xr:uid="{A49F743D-4CDA-49F2-B413-575AA0563E45}"/>
    <cellStyle name="Normal 6 4 3" xfId="1229" xr:uid="{5A2540D6-AD9B-48E3-A827-473B879C96CD}"/>
    <cellStyle name="Normal 6 4 3 2" xfId="1689" xr:uid="{D5A625CD-EF51-4C65-A431-A1E7E7FFBACA}"/>
    <cellStyle name="Normal 6 4 4" xfId="999" xr:uid="{72A6FE52-3079-4BD0-ADD0-5CB6582AF65E}"/>
    <cellStyle name="Normal 6 4 5" xfId="1459" xr:uid="{3DBB17DF-8961-437F-B4E3-B44BAD18BD47}"/>
    <cellStyle name="Normal 6 5" xfId="835" xr:uid="{F507030E-22A8-4AC5-AD5B-016473E43832}"/>
    <cellStyle name="Normal 6 5 2" xfId="1296" xr:uid="{B86D3F67-3F42-4728-8DF9-473669AABED3}"/>
    <cellStyle name="Normal 6 5 2 2" xfId="1756" xr:uid="{1FE48476-1E68-42A1-9988-EE3C37DF2B27}"/>
    <cellStyle name="Normal 6 5 3" xfId="1066" xr:uid="{D7D96396-4027-42FE-9144-FBBD519336B1}"/>
    <cellStyle name="Normal 6 5 4" xfId="1526" xr:uid="{EC8BC165-908F-4709-87DA-99C2D4CA6F5A}"/>
    <cellStyle name="Normal 6 6" xfId="1182" xr:uid="{B3580D2D-11F0-40DE-9EB1-4B4BE020EA0E}"/>
    <cellStyle name="Normal 6 6 2" xfId="1642" xr:uid="{9361ECF4-0805-4B46-9B3B-4CE0EB7AA49F}"/>
    <cellStyle name="Normal 6 7" xfId="952" xr:uid="{AF288EDC-C5DA-4CD3-AA79-29E5E16518B3}"/>
    <cellStyle name="Normal 6 8" xfId="1412" xr:uid="{C3B9881F-451B-45FD-B1A7-79ED2F02C328}"/>
    <cellStyle name="Normal 6 9" xfId="708" xr:uid="{6FD7837F-4B7F-472E-8B87-FDFA21DD5E44}"/>
    <cellStyle name="Normal 7" xfId="567" xr:uid="{00000000-0005-0000-0000-000037020000}"/>
    <cellStyle name="Normal 7 2" xfId="568" xr:uid="{00000000-0005-0000-0000-000038020000}"/>
    <cellStyle name="Normal 7 2 2" xfId="710" xr:uid="{FBE72098-4BEE-4582-A510-489802CF1D54}"/>
    <cellStyle name="Normal 8" xfId="569" xr:uid="{00000000-0005-0000-0000-000039020000}"/>
    <cellStyle name="Normal 9" xfId="592" xr:uid="{847B6E86-FBAA-4447-A2D3-23B088528AA3}"/>
    <cellStyle name="Normal 9 2" xfId="633" xr:uid="{B2727CF0-8DB8-4FA8-8948-390AAB860613}"/>
    <cellStyle name="Normal 9 2 2" xfId="1372" xr:uid="{D9E88095-0486-4D16-922C-05DF724E5942}"/>
    <cellStyle name="Normal 9 2 2 2" xfId="1832" xr:uid="{41FFC408-42D6-4960-BA92-2DC22C3C85A5}"/>
    <cellStyle name="Normal 9 2 3" xfId="1142" xr:uid="{B34D9D18-F4C3-4F60-9EFD-C86C6E105438}"/>
    <cellStyle name="Normal 9 2 4" xfId="1602" xr:uid="{94FA2F18-85E7-4924-9A29-2F2620347D80}"/>
    <cellStyle name="Normal 9 2 5" xfId="911" xr:uid="{E7EB0E82-3ED3-43DE-BF7F-5DE4C84B4009}"/>
    <cellStyle name="Normal 9 3" xfId="636" xr:uid="{B7A878E3-9492-4CC7-8C3F-800464C84C6E}"/>
    <cellStyle name="Normal 9 3 2" xfId="1718" xr:uid="{13D8A88C-2773-4A25-AC99-8CEF9E9362D3}"/>
    <cellStyle name="Normal 9 3 3" xfId="1258" xr:uid="{99328F97-8F7D-4BB2-96C7-A6807CCE6315}"/>
    <cellStyle name="Normal 9 4" xfId="638" xr:uid="{E8F7F9D2-BFB0-4240-9C13-CC463CFF7183}"/>
    <cellStyle name="Normal 9 4 2" xfId="1028" xr:uid="{415A96F0-FDB3-424E-A8EE-04E8F28E6D4F}"/>
    <cellStyle name="Normal 9 5" xfId="1488" xr:uid="{83F261F3-BBA9-4906-99DD-FAE70E5AB8AB}"/>
    <cellStyle name="Normal 9 6" xfId="797" xr:uid="{13839BE1-5D8A-49A9-9DAF-FB514E38BC31}"/>
    <cellStyle name="Normal 9 7" xfId="635" xr:uid="{81249FB4-F673-4AA0-BAB6-DF4A2AB3D757}"/>
    <cellStyle name="Normal 9 8" xfId="634" xr:uid="{1BA1D7FF-FA90-4184-A1C3-CBB316C3F4E2}"/>
    <cellStyle name="Normal_Sheet1" xfId="570" xr:uid="{00000000-0005-0000-0000-00003A020000}"/>
    <cellStyle name="Note 2" xfId="571" xr:uid="{00000000-0005-0000-0000-00003B020000}"/>
    <cellStyle name="Note 2 2" xfId="787" xr:uid="{2304CB96-4925-483F-922B-08FB1688CA4F}"/>
    <cellStyle name="Note 2 2 2" xfId="884" xr:uid="{72DE1502-60CC-4897-A26C-AA0A963174F1}"/>
    <cellStyle name="Note 2 2 2 2" xfId="1345" xr:uid="{C5EA9134-3577-4272-8F51-F5E482C97815}"/>
    <cellStyle name="Note 2 2 2 2 2" xfId="1805" xr:uid="{AFA829C7-7A98-4E97-AC6D-4752DB302778}"/>
    <cellStyle name="Note 2 2 2 3" xfId="1115" xr:uid="{1BF7C01A-88D9-4B26-BAEA-1E201361B4FE}"/>
    <cellStyle name="Note 2 2 2 4" xfId="1575" xr:uid="{3998AC24-C76E-4FC0-82ED-EAF0391E3F3E}"/>
    <cellStyle name="Note 2 2 3" xfId="1231" xr:uid="{94A0273A-09BF-4389-8A6A-B4FBA4E5B457}"/>
    <cellStyle name="Note 2 2 3 2" xfId="1691" xr:uid="{2924BE0E-ECD8-4B14-8C52-3C1D98A48552}"/>
    <cellStyle name="Note 2 2 4" xfId="1001" xr:uid="{2B1E87FA-8D9B-4CFE-9AF2-B7825A02AAFD}"/>
    <cellStyle name="Note 2 2 5" xfId="1461" xr:uid="{F03E66D5-6536-44BD-A1D3-9FBBC96DA827}"/>
    <cellStyle name="Note 2 3" xfId="837" xr:uid="{CFC59C36-687C-43D4-9CCA-5138CEEF398A}"/>
    <cellStyle name="Note 2 3 2" xfId="1298" xr:uid="{D5010667-5A33-4551-9E36-066709A4A6C4}"/>
    <cellStyle name="Note 2 3 2 2" xfId="1758" xr:uid="{2C5BFB55-33D1-4260-84E4-2061EFAAE598}"/>
    <cellStyle name="Note 2 3 3" xfId="1068" xr:uid="{DEA4B8E4-1896-4F5D-83F9-D4C84C1A85A6}"/>
    <cellStyle name="Note 2 3 4" xfId="1528" xr:uid="{3FE040DF-B871-49F4-997E-E75C89E2ACA4}"/>
    <cellStyle name="Note 2 4" xfId="1184" xr:uid="{DB738F7D-46AE-4756-9E58-9E4ABEBDB853}"/>
    <cellStyle name="Note 2 4 2" xfId="1644" xr:uid="{0C6E8870-407E-48C2-8379-7611346437BA}"/>
    <cellStyle name="Note 2 5" xfId="954" xr:uid="{01034D2B-E807-4B78-9658-D588BF0B50C2}"/>
    <cellStyle name="Note 2 6" xfId="1414" xr:uid="{0A9F2FCD-92DE-4860-9A64-60514744420D}"/>
    <cellStyle name="Note 2 7" xfId="711" xr:uid="{C8BE5DD1-64DB-4D4A-BC72-6252B5991860}"/>
    <cellStyle name="Note 3" xfId="798" xr:uid="{7D10F271-DF89-4ADA-BBC4-45C86A522EAF}"/>
    <cellStyle name="Note 3 2" xfId="912" xr:uid="{330EF370-ABFF-404B-820C-10C6C1276BC0}"/>
    <cellStyle name="Note 3 2 2" xfId="1373" xr:uid="{31DBFE49-40D3-4627-B9B0-123BFF192530}"/>
    <cellStyle name="Note 3 2 2 2" xfId="1833" xr:uid="{C2CC32F9-14D7-4114-80F5-49D0B5C2FAA8}"/>
    <cellStyle name="Note 3 2 3" xfId="1143" xr:uid="{8ED24009-5F41-4D30-8A90-ABB5116DBD92}"/>
    <cellStyle name="Note 3 2 4" xfId="1603" xr:uid="{EAA50EBA-C0CD-4FA1-9AD5-28AE1B07AC3B}"/>
    <cellStyle name="Note 3 3" xfId="1259" xr:uid="{3DF827AB-989B-45B1-BA43-D58018AFE3A8}"/>
    <cellStyle name="Note 3 3 2" xfId="1719" xr:uid="{42DAB56D-4367-4E0A-AF9F-9BD48EB9BC0E}"/>
    <cellStyle name="Note 3 4" xfId="1029" xr:uid="{727D71E6-AA64-445E-A1BE-EDC9583933BC}"/>
    <cellStyle name="Note 3 5" xfId="1489" xr:uid="{4771EA81-1B7E-4328-95A2-0BD9F6763351}"/>
    <cellStyle name="Output" xfId="602" builtinId="21" customBuiltin="1"/>
    <cellStyle name="Output 2" xfId="572" xr:uid="{00000000-0005-0000-0000-00003C020000}"/>
    <cellStyle name="Output 2 2" xfId="788" xr:uid="{C69267D0-5CAA-48D6-9FF8-37930293C50C}"/>
    <cellStyle name="Output 2 3" xfId="712" xr:uid="{56BAB04F-4FA9-4B6D-BAC5-811F5D70EBF6}"/>
    <cellStyle name="Percent 2" xfId="573" xr:uid="{00000000-0005-0000-0000-00003D020000}"/>
    <cellStyle name="Percent 3" xfId="639" xr:uid="{A78B5CC7-A50A-4B47-8DDB-284CB8D22295}"/>
    <cellStyle name="Standard 3" xfId="574" xr:uid="{00000000-0005-0000-0000-00003E020000}"/>
    <cellStyle name="Standard 4" xfId="575" xr:uid="{00000000-0005-0000-0000-00003F020000}"/>
    <cellStyle name="Standard 4 10" xfId="713" xr:uid="{7B870B05-1507-4668-BC3C-CBFA16D83163}"/>
    <cellStyle name="Standard 4 2" xfId="576" xr:uid="{00000000-0005-0000-0000-000040020000}"/>
    <cellStyle name="Standard 4 2 2" xfId="577" xr:uid="{00000000-0005-0000-0000-000041020000}"/>
    <cellStyle name="Standard 4 2 2 2" xfId="578" xr:uid="{00000000-0005-0000-0000-000042020000}"/>
    <cellStyle name="Standard 4 2 2 2 2" xfId="792" xr:uid="{F83C288E-57C0-414A-A370-16EA34E707E4}"/>
    <cellStyle name="Standard 4 2 2 2 2 2" xfId="888" xr:uid="{FFCBE9C0-DF20-4E94-8EE2-34633DD85C7C}"/>
    <cellStyle name="Standard 4 2 2 2 2 2 2" xfId="1349" xr:uid="{94253A58-6BE2-4B2A-96CA-F621842C68D8}"/>
    <cellStyle name="Standard 4 2 2 2 2 2 2 2" xfId="1809" xr:uid="{7880E53E-2F37-4455-8679-8207CF65391C}"/>
    <cellStyle name="Standard 4 2 2 2 2 2 3" xfId="1119" xr:uid="{29883358-89E6-46F0-8BC1-A662E6725286}"/>
    <cellStyle name="Standard 4 2 2 2 2 2 4" xfId="1579" xr:uid="{4717E723-BF49-4962-9329-0E716AA9605B}"/>
    <cellStyle name="Standard 4 2 2 2 2 3" xfId="1235" xr:uid="{73C07A03-0AC1-44B5-A3C6-027847A720CF}"/>
    <cellStyle name="Standard 4 2 2 2 2 3 2" xfId="1695" xr:uid="{B6287B72-55C0-45AE-B1E6-04855ABD53E3}"/>
    <cellStyle name="Standard 4 2 2 2 2 4" xfId="1005" xr:uid="{7D902AC4-4309-4183-854E-17427FE8BF81}"/>
    <cellStyle name="Standard 4 2 2 2 2 5" xfId="1465" xr:uid="{B5473E91-6027-4D09-86AC-8A4FD547FCCD}"/>
    <cellStyle name="Standard 4 2 2 2 3" xfId="841" xr:uid="{3F424838-8369-4409-94AD-1D4E0C6201E2}"/>
    <cellStyle name="Standard 4 2 2 2 3 2" xfId="1302" xr:uid="{D39C33FA-DCF3-4F20-8D12-7ADA6DE79DDB}"/>
    <cellStyle name="Standard 4 2 2 2 3 2 2" xfId="1762" xr:uid="{5DDDA5C8-19C8-45A9-9158-A9FB76B223AC}"/>
    <cellStyle name="Standard 4 2 2 2 3 3" xfId="1072" xr:uid="{8455E990-8626-4A92-B6C5-E80CD1714762}"/>
    <cellStyle name="Standard 4 2 2 2 3 4" xfId="1532" xr:uid="{6936B6FC-ED64-4706-B38C-DBB421F22E17}"/>
    <cellStyle name="Standard 4 2 2 2 4" xfId="1188" xr:uid="{3CC95F27-5E72-4967-A130-AF7A398A86A2}"/>
    <cellStyle name="Standard 4 2 2 2 4 2" xfId="1648" xr:uid="{977C02D1-408F-47B2-97F5-4167A2F0B6B1}"/>
    <cellStyle name="Standard 4 2 2 2 5" xfId="958" xr:uid="{85FBE779-0E14-4D62-8D4E-86562C1B120D}"/>
    <cellStyle name="Standard 4 2 2 2 6" xfId="1418" xr:uid="{21D91780-B09C-407D-9B1D-B1A4F3A87485}"/>
    <cellStyle name="Standard 4 2 2 2 7" xfId="716" xr:uid="{5D5AC99D-15D0-4104-B39B-BE56CC0A1C23}"/>
    <cellStyle name="Standard 4 2 2 3" xfId="791" xr:uid="{80FE626D-56B3-47BC-B704-D69089C64B82}"/>
    <cellStyle name="Standard 4 2 2 3 2" xfId="887" xr:uid="{7D604DB9-7C44-4AFF-9D8B-BDED669523FB}"/>
    <cellStyle name="Standard 4 2 2 3 2 2" xfId="1348" xr:uid="{F2DB26FF-37D6-4B83-96CE-FC1958BAE1AF}"/>
    <cellStyle name="Standard 4 2 2 3 2 2 2" xfId="1808" xr:uid="{B91EA26B-79D8-49AD-A35E-4D0E63272F15}"/>
    <cellStyle name="Standard 4 2 2 3 2 3" xfId="1118" xr:uid="{28EFA11E-FB1E-44E7-8581-E3F5F4EC01A2}"/>
    <cellStyle name="Standard 4 2 2 3 2 4" xfId="1578" xr:uid="{9B3C9790-EF4F-4851-A023-0361329DE025}"/>
    <cellStyle name="Standard 4 2 2 3 3" xfId="1234" xr:uid="{C6C85D23-82A8-47D9-B852-3DD8CD9A5BA9}"/>
    <cellStyle name="Standard 4 2 2 3 3 2" xfId="1694" xr:uid="{6E274367-ED66-4F13-BE55-FEDE2C6E89A1}"/>
    <cellStyle name="Standard 4 2 2 3 4" xfId="1004" xr:uid="{482AC8EF-32EC-48DB-9AE8-6C4A6F53A382}"/>
    <cellStyle name="Standard 4 2 2 3 5" xfId="1464" xr:uid="{BB5D18E3-4A06-4F0D-AEAB-EC66DD15B571}"/>
    <cellStyle name="Standard 4 2 2 4" xfId="840" xr:uid="{260F7E7A-5198-47A7-944F-19997C0F38A0}"/>
    <cellStyle name="Standard 4 2 2 4 2" xfId="1301" xr:uid="{87A49F53-B03F-4CE0-8EC0-7B14757E1FF3}"/>
    <cellStyle name="Standard 4 2 2 4 2 2" xfId="1761" xr:uid="{307998DF-7CAE-43AA-9A19-FDB48B25D4BE}"/>
    <cellStyle name="Standard 4 2 2 4 3" xfId="1071" xr:uid="{13BFCFC5-1977-44CB-BF99-17D331BF9A8A}"/>
    <cellStyle name="Standard 4 2 2 4 4" xfId="1531" xr:uid="{E4246939-45A8-473C-B4AD-41CE42D6E58B}"/>
    <cellStyle name="Standard 4 2 2 5" xfId="1187" xr:uid="{4F0C7700-AA40-4931-8C25-771FA9551E67}"/>
    <cellStyle name="Standard 4 2 2 5 2" xfId="1647" xr:uid="{790E982A-9838-402F-A6CC-AD0211917E85}"/>
    <cellStyle name="Standard 4 2 2 6" xfId="957" xr:uid="{24BC1B8C-768A-470B-BA2C-A06F4E85C54F}"/>
    <cellStyle name="Standard 4 2 2 7" xfId="1417" xr:uid="{72C61764-0116-4248-9D49-33AAD0C82AC9}"/>
    <cellStyle name="Standard 4 2 2 8" xfId="715" xr:uid="{DF768197-F95E-4327-82E6-02F1842DE219}"/>
    <cellStyle name="Standard 4 2 3" xfId="579" xr:uid="{00000000-0005-0000-0000-000043020000}"/>
    <cellStyle name="Standard 4 2 3 2" xfId="793" xr:uid="{BA51156F-90D2-484E-9EF8-2D073F256EF4}"/>
    <cellStyle name="Standard 4 2 3 2 2" xfId="889" xr:uid="{9B5A3DF1-30D9-4731-9DE1-F93144D54B16}"/>
    <cellStyle name="Standard 4 2 3 2 2 2" xfId="1350" xr:uid="{60651D9E-FE2A-4A2E-9BB8-C13355150B2A}"/>
    <cellStyle name="Standard 4 2 3 2 2 2 2" xfId="1810" xr:uid="{23BEC8BB-0DE4-4EA9-97D7-84ECF0A591F5}"/>
    <cellStyle name="Standard 4 2 3 2 2 3" xfId="1120" xr:uid="{0A353F0F-36B0-415E-A77B-BC978BE46FA5}"/>
    <cellStyle name="Standard 4 2 3 2 2 4" xfId="1580" xr:uid="{0C190198-1109-42F0-8F37-17D2CC19100D}"/>
    <cellStyle name="Standard 4 2 3 2 3" xfId="1236" xr:uid="{EA51F4BD-F77C-4CAF-91FD-CAA67AC369D4}"/>
    <cellStyle name="Standard 4 2 3 2 3 2" xfId="1696" xr:uid="{B534DA09-AF07-4E0B-A387-D1187274020A}"/>
    <cellStyle name="Standard 4 2 3 2 4" xfId="1006" xr:uid="{378C6EB6-66C0-4EEA-B8C6-297284D5CD63}"/>
    <cellStyle name="Standard 4 2 3 2 5" xfId="1466" xr:uid="{605AA8C2-B369-4DAF-86D1-B9C7FBEEEC31}"/>
    <cellStyle name="Standard 4 2 3 3" xfId="842" xr:uid="{FEBAF72A-5D3E-4805-90C8-EE3011AC7DAE}"/>
    <cellStyle name="Standard 4 2 3 3 2" xfId="1303" xr:uid="{E7D7002F-614E-4E83-9964-92C97CA727E5}"/>
    <cellStyle name="Standard 4 2 3 3 2 2" xfId="1763" xr:uid="{D55885DB-9922-48D2-8F4A-88BDA9E555A2}"/>
    <cellStyle name="Standard 4 2 3 3 3" xfId="1073" xr:uid="{3E5520A2-B1A2-43DB-AC53-0A582EF1C748}"/>
    <cellStyle name="Standard 4 2 3 3 4" xfId="1533" xr:uid="{74AA02B0-3F08-4943-9B2C-3C17DFF3FCCD}"/>
    <cellStyle name="Standard 4 2 3 4" xfId="1189" xr:uid="{4D1E914B-1047-4677-A6D1-7C15E9578DB5}"/>
    <cellStyle name="Standard 4 2 3 4 2" xfId="1649" xr:uid="{035774C7-2B78-4B1B-B34F-E50F733B532E}"/>
    <cellStyle name="Standard 4 2 3 5" xfId="959" xr:uid="{26CAD789-0C27-4292-87E1-1788F980EEB7}"/>
    <cellStyle name="Standard 4 2 3 6" xfId="1419" xr:uid="{0BB789A1-0E2F-48B8-BD26-7264CCCFF015}"/>
    <cellStyle name="Standard 4 2 3 7" xfId="717" xr:uid="{8EC6F7D3-A343-40B3-80CE-63B124D060EA}"/>
    <cellStyle name="Standard 4 2 4" xfId="790" xr:uid="{16B6CFB5-5F9F-4572-AD96-0F3AC4C2B1BD}"/>
    <cellStyle name="Standard 4 2 4 2" xfId="886" xr:uid="{D1D3F656-7E3B-4397-8BF3-691908F15A20}"/>
    <cellStyle name="Standard 4 2 4 2 2" xfId="1347" xr:uid="{1715597D-0CE3-414F-8880-3855FAA21078}"/>
    <cellStyle name="Standard 4 2 4 2 2 2" xfId="1807" xr:uid="{EC186677-A46A-4545-A33E-698D5E1CE27F}"/>
    <cellStyle name="Standard 4 2 4 2 3" xfId="1117" xr:uid="{44774560-C67A-4DF9-8C4F-CE22128A2CAF}"/>
    <cellStyle name="Standard 4 2 4 2 4" xfId="1577" xr:uid="{74892D09-604B-44D0-9910-751113AAFF23}"/>
    <cellStyle name="Standard 4 2 4 3" xfId="1233" xr:uid="{C2D65ECD-0619-449C-B0AB-98F2C9E6783A}"/>
    <cellStyle name="Standard 4 2 4 3 2" xfId="1693" xr:uid="{345567A0-C23C-42B2-9E8E-FC26C691E845}"/>
    <cellStyle name="Standard 4 2 4 4" xfId="1003" xr:uid="{F9003DFD-A134-4713-8355-38C5017E5BCD}"/>
    <cellStyle name="Standard 4 2 4 5" xfId="1463" xr:uid="{11CBE772-799C-4FAD-8ED4-5FF954E7D9AC}"/>
    <cellStyle name="Standard 4 2 5" xfId="839" xr:uid="{BB478B0A-8AB9-4C9E-A864-8F639C295D40}"/>
    <cellStyle name="Standard 4 2 5 2" xfId="1300" xr:uid="{24B1B1CC-E22A-479F-A92C-250A03F530E2}"/>
    <cellStyle name="Standard 4 2 5 2 2" xfId="1760" xr:uid="{1910A9B0-0A74-4196-B826-CB4B1AC025BC}"/>
    <cellStyle name="Standard 4 2 5 3" xfId="1070" xr:uid="{9C027C46-0E7D-4B01-82B3-F6DA28C81A1B}"/>
    <cellStyle name="Standard 4 2 5 4" xfId="1530" xr:uid="{976418DB-3389-452E-B1B8-5704E5A23735}"/>
    <cellStyle name="Standard 4 2 6" xfId="1186" xr:uid="{ECA8273D-FD3A-46C7-8551-05510FE2B72F}"/>
    <cellStyle name="Standard 4 2 6 2" xfId="1646" xr:uid="{33C565D4-146E-4671-A2E0-7AD794762D6B}"/>
    <cellStyle name="Standard 4 2 7" xfId="956" xr:uid="{57F055BE-25D9-46C2-BD00-3AC2A06C0DB6}"/>
    <cellStyle name="Standard 4 2 8" xfId="1416" xr:uid="{DBBB838B-DC56-4DEA-A5F6-3136FF3F89BC}"/>
    <cellStyle name="Standard 4 2 9" xfId="714" xr:uid="{1B16E174-8C45-4B4B-AE9D-DC72BB251F6E}"/>
    <cellStyle name="Standard 4 3" xfId="580" xr:uid="{00000000-0005-0000-0000-000044020000}"/>
    <cellStyle name="Standard 4 3 2" xfId="581" xr:uid="{00000000-0005-0000-0000-000045020000}"/>
    <cellStyle name="Standard 4 3 2 2" xfId="795" xr:uid="{E44739E0-10B0-4D8A-8C01-3DFEBC4DBB53}"/>
    <cellStyle name="Standard 4 3 2 2 2" xfId="891" xr:uid="{82842530-F999-43E2-A387-5EA89DAB74D2}"/>
    <cellStyle name="Standard 4 3 2 2 2 2" xfId="1352" xr:uid="{D4132D6D-DD3D-4AA2-A217-186C495A1A06}"/>
    <cellStyle name="Standard 4 3 2 2 2 2 2" xfId="1812" xr:uid="{E69C9BB5-B890-483E-8C0F-405A1BC93189}"/>
    <cellStyle name="Standard 4 3 2 2 2 3" xfId="1122" xr:uid="{7A691880-4696-4C51-A9EE-27D080F195F2}"/>
    <cellStyle name="Standard 4 3 2 2 2 4" xfId="1582" xr:uid="{BCCD63A9-C2D5-48C9-8F24-E6FC8DD46936}"/>
    <cellStyle name="Standard 4 3 2 2 3" xfId="1238" xr:uid="{459218E0-5038-45AD-8B4C-23DCC15D740A}"/>
    <cellStyle name="Standard 4 3 2 2 3 2" xfId="1698" xr:uid="{A4B186A6-265E-4A19-A3B0-AB02F79C22C3}"/>
    <cellStyle name="Standard 4 3 2 2 4" xfId="1008" xr:uid="{1F4D3A95-7A26-4AE5-A573-BA6DFA71A293}"/>
    <cellStyle name="Standard 4 3 2 2 5" xfId="1468" xr:uid="{E1CF1404-4DCF-4E95-8D06-44E2819179F0}"/>
    <cellStyle name="Standard 4 3 2 3" xfId="844" xr:uid="{3BE6EDEE-DB10-44C0-B6A1-1B8CCDD9631D}"/>
    <cellStyle name="Standard 4 3 2 3 2" xfId="1305" xr:uid="{82DA04C8-2653-424B-979F-6913210AEE8E}"/>
    <cellStyle name="Standard 4 3 2 3 2 2" xfId="1765" xr:uid="{12E5BA10-12DC-46B0-B587-E71DFDE6B697}"/>
    <cellStyle name="Standard 4 3 2 3 3" xfId="1075" xr:uid="{E8C063E5-FF08-4529-93FC-A7A2643F5A8B}"/>
    <cellStyle name="Standard 4 3 2 3 4" xfId="1535" xr:uid="{8928A633-809A-40F7-AAE6-D7923DB378BF}"/>
    <cellStyle name="Standard 4 3 2 4" xfId="1191" xr:uid="{D79782EB-5EE2-4E65-A427-78D932AD9D0B}"/>
    <cellStyle name="Standard 4 3 2 4 2" xfId="1651" xr:uid="{57D72FB0-9B1C-46CC-887A-29BE66926E12}"/>
    <cellStyle name="Standard 4 3 2 5" xfId="961" xr:uid="{FA00CAB8-CBC1-46D3-B1BC-DA54F4F873B1}"/>
    <cellStyle name="Standard 4 3 2 6" xfId="1421" xr:uid="{8731774B-D2CD-4965-974B-302B159C01F9}"/>
    <cellStyle name="Standard 4 3 2 7" xfId="719" xr:uid="{3E395746-BB15-4892-B152-D48DD1DA406D}"/>
    <cellStyle name="Standard 4 3 3" xfId="794" xr:uid="{DBEF1E86-1469-4022-A086-480446A81027}"/>
    <cellStyle name="Standard 4 3 3 2" xfId="890" xr:uid="{20240C8F-238C-4D6A-88C9-C638DAA18E9E}"/>
    <cellStyle name="Standard 4 3 3 2 2" xfId="1351" xr:uid="{10FBC929-FE08-4DAF-8BA0-A7DDE13D8501}"/>
    <cellStyle name="Standard 4 3 3 2 2 2" xfId="1811" xr:uid="{8376E61E-E082-4E3F-9C5D-80C47B615942}"/>
    <cellStyle name="Standard 4 3 3 2 3" xfId="1121" xr:uid="{893F6007-E58A-489A-B833-4222CC830F24}"/>
    <cellStyle name="Standard 4 3 3 2 4" xfId="1581" xr:uid="{EE1B9F77-69D9-4057-AF2C-DC80FDDAAEFB}"/>
    <cellStyle name="Standard 4 3 3 3" xfId="1237" xr:uid="{80CFED90-B3C7-426C-BF28-DB9027B1A3A9}"/>
    <cellStyle name="Standard 4 3 3 3 2" xfId="1697" xr:uid="{90DE1A0E-9591-42D8-9E75-410DAAA89482}"/>
    <cellStyle name="Standard 4 3 3 4" xfId="1007" xr:uid="{1E2EED10-1FC8-46E5-93B5-7B207F4788DC}"/>
    <cellStyle name="Standard 4 3 3 5" xfId="1467" xr:uid="{115E5822-7761-40CF-8072-05422E476E28}"/>
    <cellStyle name="Standard 4 3 4" xfId="843" xr:uid="{3993509F-C5CD-4289-B33A-55F3107ABBD6}"/>
    <cellStyle name="Standard 4 3 4 2" xfId="1304" xr:uid="{7685319A-EBA3-45EE-B62C-8A68F43D8A95}"/>
    <cellStyle name="Standard 4 3 4 2 2" xfId="1764" xr:uid="{F5C21175-8CF0-4006-A567-7A50F4ED21EF}"/>
    <cellStyle name="Standard 4 3 4 3" xfId="1074" xr:uid="{E6897E9F-FE5A-486E-A1DB-42A75E7830F6}"/>
    <cellStyle name="Standard 4 3 4 4" xfId="1534" xr:uid="{888B489F-4CB9-45C8-8C30-58422F32DE2F}"/>
    <cellStyle name="Standard 4 3 5" xfId="1190" xr:uid="{AC66792C-6C50-4E94-AAA1-7EA9B7324718}"/>
    <cellStyle name="Standard 4 3 5 2" xfId="1650" xr:uid="{6749A282-6629-4F19-AF1A-225AC4178CA9}"/>
    <cellStyle name="Standard 4 3 6" xfId="960" xr:uid="{616E82C4-E694-49FB-BC0D-3B853AA606E2}"/>
    <cellStyle name="Standard 4 3 7" xfId="1420" xr:uid="{A68EC1D7-19B9-49DE-8DB7-D26C6AE186E2}"/>
    <cellStyle name="Standard 4 3 8" xfId="718" xr:uid="{C2CCA02A-9012-44B2-942D-2F7CD9B7E4E8}"/>
    <cellStyle name="Standard 4 4" xfId="582" xr:uid="{00000000-0005-0000-0000-000046020000}"/>
    <cellStyle name="Standard 4 4 2" xfId="796" xr:uid="{44F30AE8-BD40-45AA-B1B9-B8C10B1B4922}"/>
    <cellStyle name="Standard 4 4 2 2" xfId="892" xr:uid="{6A2A0312-2B79-4BE3-A337-7083B8DE18D9}"/>
    <cellStyle name="Standard 4 4 2 2 2" xfId="1353" xr:uid="{CCE381D2-04FB-4B91-B42E-B2B6656A48F7}"/>
    <cellStyle name="Standard 4 4 2 2 2 2" xfId="1813" xr:uid="{2B13A7F3-327E-4A36-BC6F-44ADC9B866DC}"/>
    <cellStyle name="Standard 4 4 2 2 3" xfId="1123" xr:uid="{E977D08F-2E60-4E49-B369-74FB55011512}"/>
    <cellStyle name="Standard 4 4 2 2 4" xfId="1583" xr:uid="{543A53B0-E0BC-41BB-BF90-8F56E7778E56}"/>
    <cellStyle name="Standard 4 4 2 3" xfId="1239" xr:uid="{63C72374-FD7E-4C1F-866B-4CB4477DF948}"/>
    <cellStyle name="Standard 4 4 2 3 2" xfId="1699" xr:uid="{7F7BA1D4-E6BC-4A5C-86BA-F2E58E569BD1}"/>
    <cellStyle name="Standard 4 4 2 4" xfId="1009" xr:uid="{3B39E1D7-9639-4A21-B691-23BC342692FD}"/>
    <cellStyle name="Standard 4 4 2 5" xfId="1469" xr:uid="{C12A9F98-4241-4289-A404-50C6D418B117}"/>
    <cellStyle name="Standard 4 4 3" xfId="845" xr:uid="{2041E66A-050F-4491-BCEF-7E2B22BDBC0C}"/>
    <cellStyle name="Standard 4 4 3 2" xfId="1306" xr:uid="{F584AD52-B4A0-445E-B89B-EC69A8E3BD7D}"/>
    <cellStyle name="Standard 4 4 3 2 2" xfId="1766" xr:uid="{D41AC1C9-6F83-49A3-BBA0-A06B8BC65B1E}"/>
    <cellStyle name="Standard 4 4 3 3" xfId="1076" xr:uid="{CDA4E354-A017-44D4-BDFE-3AF5EE18E650}"/>
    <cellStyle name="Standard 4 4 3 4" xfId="1536" xr:uid="{B7E4084A-353F-4839-8175-370C05821F02}"/>
    <cellStyle name="Standard 4 4 4" xfId="1192" xr:uid="{0E63E2A4-B841-4DC1-8081-1D7386B5E863}"/>
    <cellStyle name="Standard 4 4 4 2" xfId="1652" xr:uid="{E57FF81B-BD97-4DAC-A17D-E4778982FB6E}"/>
    <cellStyle name="Standard 4 4 5" xfId="962" xr:uid="{CB8EACC9-4679-4298-BEEB-EA0E595DE7B0}"/>
    <cellStyle name="Standard 4 4 6" xfId="1422" xr:uid="{2D5B742E-06DB-44E1-BD90-0199AE317B3E}"/>
    <cellStyle name="Standard 4 4 7" xfId="720" xr:uid="{7ADF4C5F-53A3-4044-9CBC-F055BF20D0BE}"/>
    <cellStyle name="Standard 4 5" xfId="789" xr:uid="{DE1D9091-C267-4D9C-9216-50AE54AF1A85}"/>
    <cellStyle name="Standard 4 5 2" xfId="885" xr:uid="{AF40D67C-B306-41A6-93DF-204EB32913BD}"/>
    <cellStyle name="Standard 4 5 2 2" xfId="1346" xr:uid="{09B51214-4267-4169-9D0D-3AB11526C486}"/>
    <cellStyle name="Standard 4 5 2 2 2" xfId="1806" xr:uid="{D2401F3C-9FD1-4ADD-A41E-2CD801E70287}"/>
    <cellStyle name="Standard 4 5 2 3" xfId="1116" xr:uid="{5E1CF030-8F36-4018-A60A-9731C2E61282}"/>
    <cellStyle name="Standard 4 5 2 4" xfId="1576" xr:uid="{11D9495C-5D08-48B9-9D70-6E5586EB6799}"/>
    <cellStyle name="Standard 4 5 3" xfId="1232" xr:uid="{956CECB9-EFA3-43CF-A01C-A0DCABA2B2A7}"/>
    <cellStyle name="Standard 4 5 3 2" xfId="1692" xr:uid="{DB49482C-2054-4D71-BC9F-4203CB080D57}"/>
    <cellStyle name="Standard 4 5 4" xfId="1002" xr:uid="{52203E2C-BAC0-4B74-8B06-6668A81E25E8}"/>
    <cellStyle name="Standard 4 5 5" xfId="1462" xr:uid="{C2F3E9B9-32ED-49E1-8827-2277296617C7}"/>
    <cellStyle name="Standard 4 6" xfId="838" xr:uid="{8D43763F-5426-4604-9176-894E847F27ED}"/>
    <cellStyle name="Standard 4 6 2" xfId="1299" xr:uid="{4AB4A996-C189-4889-9A3B-B12ADDEBB939}"/>
    <cellStyle name="Standard 4 6 2 2" xfId="1759" xr:uid="{86B6DF75-6B24-4E07-89BF-DD6DF1A1EA66}"/>
    <cellStyle name="Standard 4 6 3" xfId="1069" xr:uid="{30A19ECD-DEA1-4D11-891C-0FF3A02DDA1E}"/>
    <cellStyle name="Standard 4 6 4" xfId="1529" xr:uid="{D2D560B3-C447-4AA4-952A-6CA9A9FF1099}"/>
    <cellStyle name="Standard 4 7" xfId="1185" xr:uid="{19892CBA-4113-46A7-A4E5-CC39011E5C82}"/>
    <cellStyle name="Standard 4 7 2" xfId="1645" xr:uid="{9AF9FCAD-A124-4FD6-A8B3-9B77D545BAA3}"/>
    <cellStyle name="Standard 4 8" xfId="955" xr:uid="{18D30608-1AB2-441C-AD3C-8CE726A36882}"/>
    <cellStyle name="Standard 4 9" xfId="1415" xr:uid="{F1A5944A-7298-4656-8C6D-0FB36F00FD37}"/>
    <cellStyle name="Standard 6" xfId="583" xr:uid="{00000000-0005-0000-0000-000047020000}"/>
    <cellStyle name="Title" xfId="593" builtinId="15" customBuiltin="1"/>
    <cellStyle name="Title 2" xfId="584" xr:uid="{00000000-0005-0000-0000-000048020000}"/>
    <cellStyle name="Title 2 2" xfId="721" xr:uid="{A4F661E8-29DF-40BD-A36E-509000A119D2}"/>
    <cellStyle name="Total" xfId="608" builtinId="25" customBuiltin="1"/>
    <cellStyle name="Total 2" xfId="585" xr:uid="{00000000-0005-0000-0000-000049020000}"/>
    <cellStyle name="Total 2 2" xfId="722" xr:uid="{E46B2581-EDD3-4BB2-A573-22A495C3C3C5}"/>
    <cellStyle name="Warning Text" xfId="606" builtinId="11" customBuiltin="1"/>
    <cellStyle name="Warning Text 2" xfId="586" xr:uid="{00000000-0005-0000-0000-00004A020000}"/>
    <cellStyle name="Warning Text 2 2" xfId="723" xr:uid="{5BC77F3F-6257-4AB5-BA78-A498174BED6F}"/>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0">
      <c r="A13" s="299"/>
      <c r="B13" s="2">
        <v>1</v>
      </c>
      <c r="C13" s="27" t="s">
        <v>1078</v>
      </c>
      <c r="D13" s="28" t="s">
        <v>866</v>
      </c>
      <c r="E13" s="163" t="s">
        <v>843</v>
      </c>
      <c r="F13" s="163"/>
      <c r="G13" s="25"/>
    </row>
    <row r="14" spans="1:7" ht="30">
      <c r="A14" s="299"/>
      <c r="B14" s="2">
        <v>2</v>
      </c>
      <c r="C14" s="27" t="s">
        <v>1078</v>
      </c>
      <c r="D14" s="28" t="s">
        <v>1015</v>
      </c>
      <c r="E14" s="163" t="s">
        <v>526</v>
      </c>
      <c r="F14" s="163" t="s">
        <v>527</v>
      </c>
      <c r="G14" s="25"/>
    </row>
    <row r="15" spans="1:7" ht="89.15"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150000000000006"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5"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99999999999999" customHeight="1">
      <c r="A28" s="299"/>
      <c r="B28" s="312"/>
      <c r="C28" s="306"/>
      <c r="D28" s="309"/>
      <c r="E28" s="297"/>
      <c r="F28" s="165" t="s">
        <v>57</v>
      </c>
      <c r="G28" s="25"/>
    </row>
    <row r="29" spans="1:7" ht="74.5" customHeight="1">
      <c r="A29" s="299"/>
      <c r="B29" s="312"/>
      <c r="C29" s="306"/>
      <c r="D29" s="309"/>
      <c r="E29" s="297"/>
      <c r="F29" s="165" t="s">
        <v>58</v>
      </c>
      <c r="G29" s="25"/>
    </row>
    <row r="30" spans="1:7" ht="62.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5" customHeight="1">
      <c r="A33" s="299"/>
      <c r="B33" s="312"/>
      <c r="C33" s="306"/>
      <c r="D33" s="309"/>
      <c r="E33" s="297"/>
      <c r="F33" s="165" t="s">
        <v>62</v>
      </c>
      <c r="G33" s="25"/>
    </row>
    <row r="34" spans="1:7" ht="89.15" customHeight="1">
      <c r="A34" s="299"/>
      <c r="B34" s="312"/>
      <c r="C34" s="306"/>
      <c r="D34" s="309"/>
      <c r="E34" s="297"/>
      <c r="F34" s="165" t="s">
        <v>64</v>
      </c>
      <c r="G34" s="25"/>
    </row>
    <row r="35" spans="1:7" ht="29.15" customHeight="1">
      <c r="A35" s="299"/>
      <c r="B35" s="312"/>
      <c r="C35" s="306"/>
      <c r="D35" s="309"/>
      <c r="E35" s="297"/>
      <c r="F35" s="165" t="s">
        <v>65</v>
      </c>
      <c r="G35" s="25"/>
    </row>
    <row r="36" spans="1:7" ht="121">
      <c r="A36" s="299"/>
      <c r="B36" s="313"/>
      <c r="C36" s="307"/>
      <c r="D36" s="310"/>
      <c r="E36" s="298"/>
      <c r="F36" s="166" t="s">
        <v>66</v>
      </c>
      <c r="G36" s="25"/>
    </row>
    <row r="37" spans="1:7" ht="100">
      <c r="A37" s="299"/>
      <c r="B37" s="141">
        <v>3.01</v>
      </c>
      <c r="C37" s="142" t="s">
        <v>67</v>
      </c>
      <c r="D37" s="28" t="s">
        <v>2234</v>
      </c>
      <c r="E37" s="167" t="s">
        <v>1316</v>
      </c>
      <c r="F37" s="168" t="s">
        <v>1420</v>
      </c>
      <c r="G37" s="25"/>
    </row>
    <row r="38" spans="1:7" ht="90">
      <c r="A38" s="299"/>
      <c r="B38" s="141">
        <v>3.02</v>
      </c>
      <c r="C38" s="142" t="s">
        <v>1349</v>
      </c>
      <c r="D38" s="28" t="s">
        <v>2235</v>
      </c>
      <c r="E38" s="167" t="s">
        <v>1364</v>
      </c>
      <c r="F38" s="168" t="s">
        <v>1421</v>
      </c>
      <c r="G38" s="25"/>
    </row>
    <row r="39" spans="1:7" ht="80">
      <c r="A39" s="299"/>
      <c r="B39" s="150">
        <v>4</v>
      </c>
      <c r="C39" s="149" t="s">
        <v>1517</v>
      </c>
      <c r="D39" s="28" t="s">
        <v>2236</v>
      </c>
      <c r="E39" s="27" t="s">
        <v>2182</v>
      </c>
      <c r="F39" s="27" t="s">
        <v>1518</v>
      </c>
      <c r="G39" s="25"/>
    </row>
    <row r="40" spans="1:7" ht="50">
      <c r="A40" s="299"/>
      <c r="B40" s="141">
        <v>4.01</v>
      </c>
      <c r="C40" s="149" t="s">
        <v>1517</v>
      </c>
      <c r="D40" s="28" t="s">
        <v>2238</v>
      </c>
      <c r="E40" s="27" t="s">
        <v>2194</v>
      </c>
      <c r="F40" s="27" t="s">
        <v>2198</v>
      </c>
      <c r="G40" s="25"/>
    </row>
    <row r="41" spans="1:7" ht="50">
      <c r="A41" s="299"/>
      <c r="B41" s="141" t="s">
        <v>2225</v>
      </c>
      <c r="C41" s="149" t="s">
        <v>1517</v>
      </c>
      <c r="D41" s="28" t="s">
        <v>2237</v>
      </c>
      <c r="E41" s="27" t="s">
        <v>2228</v>
      </c>
      <c r="F41" s="27" t="s">
        <v>2226</v>
      </c>
      <c r="G41" s="25"/>
    </row>
    <row r="42" spans="1:7" ht="50">
      <c r="A42" s="299"/>
      <c r="B42" s="141" t="s">
        <v>2259</v>
      </c>
      <c r="C42" s="149" t="s">
        <v>1517</v>
      </c>
      <c r="D42" s="28" t="s">
        <v>2264</v>
      </c>
      <c r="E42" s="27" t="s">
        <v>2227</v>
      </c>
      <c r="F42" s="27" t="s">
        <v>2260</v>
      </c>
      <c r="G42" s="25"/>
    </row>
    <row r="43" spans="1:7" ht="110">
      <c r="A43" s="299"/>
      <c r="B43" s="160">
        <v>4.0999999999999996</v>
      </c>
      <c r="C43" s="149" t="s">
        <v>2263</v>
      </c>
      <c r="D43" s="161">
        <v>42867</v>
      </c>
      <c r="E43" s="169" t="s">
        <v>2266</v>
      </c>
      <c r="F43" s="27" t="s">
        <v>2265</v>
      </c>
      <c r="G43" s="25"/>
    </row>
    <row r="44" spans="1:7" ht="70">
      <c r="A44" s="299"/>
      <c r="B44" s="160">
        <v>4.2</v>
      </c>
      <c r="C44" s="149" t="s">
        <v>2263</v>
      </c>
      <c r="D44" s="161">
        <v>42704</v>
      </c>
      <c r="E44" s="169" t="s">
        <v>2462</v>
      </c>
      <c r="F44" s="27" t="s">
        <v>2437</v>
      </c>
      <c r="G44" s="25"/>
    </row>
    <row r="45" spans="1:7" ht="130">
      <c r="A45" s="299"/>
      <c r="B45" s="202">
        <v>5</v>
      </c>
      <c r="C45" s="149" t="s">
        <v>2263</v>
      </c>
      <c r="D45" s="161">
        <v>42867</v>
      </c>
      <c r="E45" s="169" t="s">
        <v>12683</v>
      </c>
      <c r="F45" s="27" t="s">
        <v>12405</v>
      </c>
      <c r="G45" s="25"/>
    </row>
    <row r="46" spans="1:7" ht="30">
      <c r="A46" s="299"/>
      <c r="B46" s="160">
        <v>5.01</v>
      </c>
      <c r="C46" s="149" t="s">
        <v>2263</v>
      </c>
      <c r="D46" s="161">
        <v>42907</v>
      </c>
      <c r="E46" s="169" t="s">
        <v>15484</v>
      </c>
      <c r="F46" s="27" t="s">
        <v>12405</v>
      </c>
      <c r="G46" s="25"/>
    </row>
    <row r="47" spans="1:7" ht="60">
      <c r="A47" s="299"/>
      <c r="B47" s="160">
        <v>5.0999999999999996</v>
      </c>
      <c r="C47" s="149" t="s">
        <v>2263</v>
      </c>
      <c r="D47" s="161">
        <v>43070</v>
      </c>
      <c r="E47" s="169" t="s">
        <v>12893</v>
      </c>
      <c r="F47" s="27" t="s">
        <v>12894</v>
      </c>
      <c r="G47" s="25"/>
    </row>
    <row r="48" spans="1:7" ht="50">
      <c r="A48" s="299"/>
      <c r="B48" s="160">
        <v>5.1100000000000003</v>
      </c>
      <c r="C48" s="149" t="s">
        <v>13129</v>
      </c>
      <c r="D48" s="161">
        <v>43217</v>
      </c>
      <c r="E48" s="169" t="s">
        <v>13255</v>
      </c>
      <c r="F48" s="27" t="s">
        <v>13163</v>
      </c>
      <c r="G48" s="25"/>
    </row>
    <row r="49" spans="1:7" ht="50">
      <c r="A49" s="299"/>
      <c r="B49" s="160">
        <v>5.12</v>
      </c>
      <c r="C49" s="149" t="s">
        <v>13129</v>
      </c>
      <c r="D49" s="161">
        <v>43581</v>
      </c>
      <c r="E49" s="169" t="s">
        <v>13255</v>
      </c>
      <c r="F49" s="27" t="s">
        <v>13807</v>
      </c>
      <c r="G49" s="25"/>
    </row>
    <row r="50" spans="1:7" ht="70">
      <c r="A50" s="299"/>
      <c r="B50" s="202">
        <v>6</v>
      </c>
      <c r="C50" s="149" t="s">
        <v>13129</v>
      </c>
      <c r="D50" s="161">
        <v>43964</v>
      </c>
      <c r="E50" s="169" t="s">
        <v>14020</v>
      </c>
      <c r="F50" s="27" t="s">
        <v>13810</v>
      </c>
      <c r="G50" s="25"/>
    </row>
    <row r="51" spans="1:7" ht="40">
      <c r="A51" s="299"/>
      <c r="B51" s="160">
        <v>6.01</v>
      </c>
      <c r="C51" s="149" t="s">
        <v>13129</v>
      </c>
      <c r="D51" s="161">
        <v>43970</v>
      </c>
      <c r="E51" s="169" t="s">
        <v>15485</v>
      </c>
      <c r="F51" s="169" t="s">
        <v>13810</v>
      </c>
      <c r="G51" s="25"/>
    </row>
    <row r="52" spans="1:7" ht="40">
      <c r="A52" s="299"/>
      <c r="B52" s="160">
        <v>6.1</v>
      </c>
      <c r="C52" s="149" t="s">
        <v>13129</v>
      </c>
      <c r="D52" s="161">
        <v>44314</v>
      </c>
      <c r="E52" s="169" t="s">
        <v>15477</v>
      </c>
      <c r="F52" s="169" t="s">
        <v>15015</v>
      </c>
      <c r="G52" s="25"/>
    </row>
    <row r="53" spans="1:7" ht="40">
      <c r="A53" s="299"/>
      <c r="B53" s="160">
        <v>6.2</v>
      </c>
      <c r="C53" s="149" t="s">
        <v>13129</v>
      </c>
      <c r="D53" s="161">
        <v>44678</v>
      </c>
      <c r="E53" s="169" t="s">
        <v>15477</v>
      </c>
      <c r="F53" s="169" t="s">
        <v>15476</v>
      </c>
      <c r="G53" s="25"/>
    </row>
    <row r="54" spans="1:7" ht="40">
      <c r="A54" s="299"/>
      <c r="B54" s="160">
        <v>6.21</v>
      </c>
      <c r="C54" s="149" t="s">
        <v>13129</v>
      </c>
      <c r="D54" s="161">
        <v>44687</v>
      </c>
      <c r="E54" s="169" t="s">
        <v>15486</v>
      </c>
      <c r="F54" s="169" t="s">
        <v>15476</v>
      </c>
      <c r="G54" s="25"/>
    </row>
    <row r="55" spans="1:7" ht="40">
      <c r="A55" s="299"/>
      <c r="B55" s="160">
        <v>6.22</v>
      </c>
      <c r="C55" s="149" t="s">
        <v>13129</v>
      </c>
      <c r="D55" s="275">
        <v>44692</v>
      </c>
      <c r="E55" s="169" t="s">
        <v>15485</v>
      </c>
      <c r="F55" s="169" t="s">
        <v>15476</v>
      </c>
      <c r="G55" s="25"/>
    </row>
    <row r="56" spans="1:7" ht="50">
      <c r="A56" s="299"/>
      <c r="B56" s="202">
        <v>6.3</v>
      </c>
      <c r="C56" s="149" t="s">
        <v>13129</v>
      </c>
      <c r="D56" s="275">
        <v>45051</v>
      </c>
      <c r="E56" s="169" t="s">
        <v>15753</v>
      </c>
      <c r="F56" s="169" t="s">
        <v>15534</v>
      </c>
      <c r="G56" s="25"/>
    </row>
    <row r="57" spans="1:7" ht="40">
      <c r="A57" s="299"/>
      <c r="B57" s="160">
        <v>6.31</v>
      </c>
      <c r="C57" s="149" t="s">
        <v>13129</v>
      </c>
      <c r="D57" s="275">
        <v>45072</v>
      </c>
      <c r="E57" s="169" t="s">
        <v>15755</v>
      </c>
      <c r="F57" s="169" t="s">
        <v>15534</v>
      </c>
      <c r="G57" s="25"/>
    </row>
    <row r="58" spans="1:7" ht="44.4" customHeight="1">
      <c r="A58" s="299"/>
      <c r="B58" s="202">
        <v>6.4</v>
      </c>
      <c r="C58" s="149" t="s">
        <v>13129</v>
      </c>
      <c r="D58" s="275">
        <v>45408</v>
      </c>
      <c r="E58" s="169" t="s">
        <v>15757</v>
      </c>
      <c r="F58" s="169" t="s">
        <v>15756</v>
      </c>
      <c r="G58" s="25"/>
    </row>
    <row r="59" spans="1:7" ht="14" thickBot="1">
      <c r="A59" s="300"/>
      <c r="B59" s="301" t="str">
        <f ca="1">OFFSET(L!$C$1,MATCH("General"&amp;"Cpy",L!$A:$A,0)-1,SL,,)</f>
        <v>© 2024 Responsible Minerals Initiative. All rights reserved.</v>
      </c>
      <c r="C59" s="301"/>
      <c r="D59" s="301"/>
      <c r="E59" s="301"/>
      <c r="F59" s="301"/>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B641CF9-48FE-4D99-ADCF-E856A713CBB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071B9C2-1F7B-42BB-8CBC-FED6F4DA0E9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71" sqref="D71:E7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45526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t="s">
        <v>15979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34" t="s">
        <v>15980</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t="s">
        <v>15979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34" t="s">
        <v>15980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15981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15981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15981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39:J39"/>
    <mergeCell ref="G45:J45"/>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41:J41"/>
    <mergeCell ref="G47:J47"/>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B51EF8-A037-4C3F-8157-DBB42BC3FF87}"/>
    <hyperlink ref="D20" r:id="rId4" xr:uid="{F55EF593-3DC7-4F79-BA91-95E28D642145}"/>
    <hyperlink ref="G77" r:id="rId5" xr:uid="{E6FD5400-F0E6-43C8-8FFF-95E98D21D92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69" sqref="A6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673</v>
      </c>
      <c r="B5" s="182" t="str">
        <f ca="1">IF(LEN(A5)=0,"",INDEX('Smelter Look-up'!$A:$A,MATCH($A5,'Smelter Look-up'!$E:$E,0)))</f>
        <v>Gold</v>
      </c>
      <c r="C5" s="186" t="str">
        <f ca="1">IF(LEN(A5)=0,"",INDEX('Smelter Look-up'!$C:$C,MATCH($A5,'Smelter Look-up'!$E:$E,0)))</f>
        <v>Heraeus Metals Hong Kong Ltd.</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111</v>
      </c>
      <c r="X5" s="227">
        <f t="shared" ref="X5" ca="1" si="0">IF(AND(C5="Smelter not listed",OR(LEN(D5)=0,LEN(E5)=0)),1,0)</f>
        <v>0</v>
      </c>
      <c r="AB5" s="228" t="str">
        <f t="shared" ref="AB5" ca="1" si="1">B5&amp;C5</f>
        <v>GoldHeraeus Metals Hong Kong Ltd.</v>
      </c>
    </row>
    <row r="6" spans="1:34" s="227" customFormat="1" ht="20" customHeight="1">
      <c r="A6" s="262" t="s">
        <v>681</v>
      </c>
      <c r="B6" s="182" t="str">
        <f ca="1">IF(LEN(A6)=0,"",INDEX('Smelter Look-up'!$A:$A,MATCH($A6,'Smelter Look-up'!$E:$E,0)))</f>
        <v>Gold</v>
      </c>
      <c r="C6" s="186" t="str">
        <f ca="1">IF(LEN(A6)=0,"",INDEX('Smelter Look-up'!$C:$C,MATCH($A6,'Smelter Look-up'!$E:$E,0)))</f>
        <v>Jiangxi Copper Co., Ltd.</v>
      </c>
      <c r="D6" s="230"/>
      <c r="E6" s="182" t="str">
        <f ca="1">IF(ISERROR($V6),"",OFFSET('Smelter Look-up'!$D$4,$V6-4,0)&amp;"")</f>
        <v>CHINA</v>
      </c>
      <c r="F6" s="182" t="str">
        <f ca="1">IF(ISERROR($V6),"",OFFSET('Smelter Look-up'!$E$4,$V6-4,0))</f>
        <v>CID000855</v>
      </c>
      <c r="G6" s="182" t="str">
        <f ca="1">IF(C6=$X$4,IF(ISERROR($V6),"Enter smelter details","RMI"),IF(ISERROR($V6),"",OFFSET('Smelter Look-up'!$F$4,$V6-4,0)))</f>
        <v>RMI</v>
      </c>
      <c r="H6" s="183">
        <f ca="1">IF(ISERROR($V6),"",OFFSET('Smelter Look-up'!$G$4,$V6-4,0))</f>
        <v>0</v>
      </c>
      <c r="I6" s="184" t="str">
        <f ca="1">IF(ISERROR($V6),"",OFFSET('Smelter Look-up'!$H$4,$V6-4,0))</f>
        <v>Guixi City</v>
      </c>
      <c r="J6" s="184" t="str">
        <f ca="1">IF(ISERROR($V6),"",OFFSET('Smelter Look-up'!$I$4,$V6-4,0))</f>
        <v>Jiangxi Sheng</v>
      </c>
      <c r="K6" s="224"/>
      <c r="L6" s="224"/>
      <c r="M6" s="224"/>
      <c r="N6" s="224"/>
      <c r="O6" s="224"/>
      <c r="P6" s="185"/>
      <c r="Q6" s="225"/>
      <c r="R6" s="182" t="str">
        <f ca="1">IF(ISERROR($V6),"",OFFSET('Smelter Look-up'!$C$4,$V6-4,0)&amp;"")</f>
        <v>Jiangxi Copper Co., Ltd.</v>
      </c>
      <c r="S6" s="181" t="str">
        <f t="shared" ref="S6:S37" ca="1" si="2">IF(B6="","",IF(ISERROR(MATCH($E6,CL,0)),"Unknown",INDIRECT("'C'!$A$"&amp;MATCH($E6,CL,0)+1)))</f>
        <v>CN</v>
      </c>
      <c r="T6" s="181" t="str">
        <f ca="1">IF(B6="","",IF(ISERROR(MATCH($J6,SorP!$B$1:$B$6226,0)),"",INDIRECT("'SorP'!$A$"&amp;MATCH($S6&amp;$J6,SorP!C:C,0))))</f>
        <v>CN-JX</v>
      </c>
      <c r="U6" s="201"/>
      <c r="V6" s="226">
        <f ca="1">IF(C6="",NA(),IF(OR(C6="Smelter not listed",C6="Smelter not yet identified"),MATCH($B6&amp;$D6,'Smelter Look-up'!$J:$J,0),MATCH($B6&amp;$C6,'Smelter Look-up'!$J:$J,0)))</f>
        <v>133</v>
      </c>
      <c r="X6" s="227">
        <f t="shared" ref="X6:X37" ca="1" si="3">IF(AND(C6="Smelter not listed",OR(LEN(D6)=0,LEN(E6)=0)),1,0)</f>
        <v>0</v>
      </c>
      <c r="AB6" s="228" t="str">
        <f t="shared" ref="AB6:AB37" ca="1" si="4">B6&amp;C6</f>
        <v>GoldJiangxi Copper Co., Ltd.</v>
      </c>
    </row>
    <row r="7" spans="1:34" s="227" customFormat="1" ht="20" customHeight="1">
      <c r="A7" s="262" t="s">
        <v>1612</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2"/>
        <v>CN</v>
      </c>
      <c r="T7" s="181" t="str">
        <f ca="1">IF(B7="","",IF(ISERROR(MATCH($J7,SorP!$B$1:$B$6226,0)),"",INDIRECT("'SorP'!$A$"&amp;MATCH($S7&amp;$J7,SorP!C:C,0))))</f>
        <v>CN-JS</v>
      </c>
      <c r="U7" s="201"/>
      <c r="V7" s="226">
        <f ca="1">IF(C7="",NA(),IF(OR(C7="Smelter not listed",C7="Smelter not yet identified"),MATCH($B7&amp;$D7,'Smelter Look-up'!$J:$J,0),MATCH($B7&amp;$C7,'Smelter Look-up'!$J:$J,0)))</f>
        <v>185</v>
      </c>
      <c r="X7" s="227">
        <f t="shared" ca="1" si="3"/>
        <v>0</v>
      </c>
      <c r="AB7" s="228" t="str">
        <f t="shared" ca="1" si="4"/>
        <v>GoldMetalor Technologies (Suzhou) Ltd.</v>
      </c>
    </row>
    <row r="8" spans="1:34" s="227" customFormat="1" ht="20" customHeight="1">
      <c r="A8" s="262" t="s">
        <v>699</v>
      </c>
      <c r="B8" s="182" t="str">
        <f ca="1">IF(LEN(A8)=0,"",INDEX('Smelter Look-up'!$A:$A,MATCH($A8,'Smelter Look-up'!$E:$E,0)))</f>
        <v>Gold</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v>
      </c>
      <c r="K8" s="224"/>
      <c r="L8" s="224"/>
      <c r="M8" s="224"/>
      <c r="N8" s="224"/>
      <c r="O8" s="224"/>
      <c r="P8" s="185"/>
      <c r="Q8" s="225"/>
      <c r="R8" s="182" t="str">
        <f ca="1">IF(ISERROR($V8),"",OFFSET('Smelter Look-up'!$C$4,$V8-4,0)&amp;"")</f>
        <v>Metalor Technologies (Hong Kong) Ltd.</v>
      </c>
      <c r="S8" s="181" t="str">
        <f t="shared" ca="1" si="2"/>
        <v>CN</v>
      </c>
      <c r="T8" s="181" t="str">
        <f ca="1">IF(B8="","",IF(ISERROR(MATCH($J8,SorP!$B$1:$B$6226,0)),"",INDIRECT("'SorP'!$A$"&amp;MATCH($S8&amp;$J8,SorP!C:C,0))))</f>
        <v>CN-HK</v>
      </c>
      <c r="U8" s="201"/>
      <c r="V8" s="226">
        <f ca="1">IF(C8="",NA(),IF(OR(C8="Smelter not listed",C8="Smelter not yet identified"),MATCH($B8&amp;$D8,'Smelter Look-up'!$J:$J,0),MATCH($B8&amp;$C8,'Smelter Look-up'!$J:$J,0)))</f>
        <v>183</v>
      </c>
      <c r="X8" s="227">
        <f t="shared" ca="1" si="3"/>
        <v>0</v>
      </c>
      <c r="AB8" s="228" t="str">
        <f t="shared" ca="1" si="4"/>
        <v>GoldMetalor Technologies (Hong Kong) Ltd.</v>
      </c>
    </row>
    <row r="9" spans="1:34" s="227" customFormat="1" ht="20" customHeight="1">
      <c r="A9" s="262" t="s">
        <v>700</v>
      </c>
      <c r="B9" s="182" t="str">
        <f ca="1">IF(LEN(A9)=0,"",INDEX('Smelter Look-up'!$A:$A,MATCH($A9,'Smelter Look-up'!$E:$E,0)))</f>
        <v>Gold</v>
      </c>
      <c r="C9" s="186" t="str">
        <f ca="1">IF(LEN(A9)=0,"",INDEX('Smelter Look-up'!$C:$C,MATCH($A9,'Smelter Look-up'!$E:$E,0)))</f>
        <v>Metalor Technologies (Singapore) Pte., Ltd.</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c r="R9" s="182" t="str">
        <f ca="1">IF(ISERROR($V9),"",OFFSET('Smelter Look-up'!$C$4,$V9-4,0)&amp;"")</f>
        <v>Metalor Technologies (Singapore) Pte., Ltd.</v>
      </c>
      <c r="S9" s="181" t="str">
        <f t="shared" ca="1" si="2"/>
        <v>SG</v>
      </c>
      <c r="T9" s="181" t="str">
        <f ca="1">IF(B9="","",IF(ISERROR(MATCH($J9,SorP!$B$1:$B$6226,0)),"",INDIRECT("'SorP'!$A$"&amp;MATCH($S9&amp;$J9,SorP!C:C,0))))</f>
        <v>SG-05</v>
      </c>
      <c r="U9" s="201"/>
      <c r="V9" s="226">
        <f ca="1">IF(C9="",NA(),IF(OR(C9="Smelter not listed",C9="Smelter not yet identified"),MATCH($B9&amp;$D9,'Smelter Look-up'!$J:$J,0),MATCH($B9&amp;$C9,'Smelter Look-up'!$J:$J,0)))</f>
        <v>184</v>
      </c>
      <c r="X9" s="227">
        <f t="shared" ca="1" si="3"/>
        <v>0</v>
      </c>
      <c r="AB9" s="228" t="str">
        <f t="shared" ca="1" si="4"/>
        <v>GoldMetalor Technologies (Singapore) Pte., Ltd.</v>
      </c>
    </row>
    <row r="10" spans="1:34" s="227" customFormat="1" ht="20" customHeight="1">
      <c r="A10" s="262" t="s">
        <v>701</v>
      </c>
      <c r="B10" s="182" t="str">
        <f ca="1">IF(LEN(A10)=0,"",INDEX('Smelter Look-up'!$A:$A,MATCH($A10,'Smelter Look-up'!$E:$E,0)))</f>
        <v>Gold</v>
      </c>
      <c r="C10" s="186" t="str">
        <f ca="1">IF(LEN(A10)=0,"",INDEX('Smelter Look-up'!$C:$C,MATCH($A10,'Smelter Look-up'!$E:$E,0)))</f>
        <v>Metalor Technologies S.A.</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2"/>
        <v>CH</v>
      </c>
      <c r="T10" s="181" t="str">
        <f ca="1">IF(B10="","",IF(ISERROR(MATCH($J10,SorP!$B$1:$B$6226,0)),"",INDIRECT("'SorP'!$A$"&amp;MATCH($S10&amp;$J10,SorP!C:C,0))))</f>
        <v>CH-NE</v>
      </c>
      <c r="U10" s="201"/>
      <c r="V10" s="226">
        <f ca="1">IF(C10="",NA(),IF(OR(C10="Smelter not listed",C10="Smelter not yet identified"),MATCH($B10&amp;$D10,'Smelter Look-up'!$J:$J,0),MATCH($B10&amp;$C10,'Smelter Look-up'!$J:$J,0)))</f>
        <v>186</v>
      </c>
      <c r="X10" s="227">
        <f t="shared" ca="1" si="3"/>
        <v>0</v>
      </c>
      <c r="AB10" s="228" t="str">
        <f t="shared" ca="1" si="4"/>
        <v>GoldMetalor Technologies S.A.</v>
      </c>
    </row>
    <row r="11" spans="1:34" s="227" customFormat="1" ht="20" customHeight="1">
      <c r="A11" s="262" t="s">
        <v>702</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 ca="1">IF(C11="",NA(),IF(OR(C11="Smelter not listed",C11="Smelter not yet identified"),MATCH($B11&amp;$D11,'Smelter Look-up'!$J:$J,0),MATCH($B11&amp;$C11,'Smelter Look-up'!$J:$J,0)))</f>
        <v>187</v>
      </c>
      <c r="X11" s="227">
        <f t="shared" ca="1" si="3"/>
        <v>0</v>
      </c>
      <c r="AB11" s="228" t="str">
        <f t="shared" ca="1" si="4"/>
        <v>GoldMetalor USA Refining Corporation</v>
      </c>
    </row>
    <row r="12" spans="1:34" s="227" customFormat="1" ht="20" customHeight="1">
      <c r="A12" s="262" t="s">
        <v>712</v>
      </c>
      <c r="B12" s="182" t="str">
        <f ca="1">IF(LEN(A12)=0,"",INDEX('Smelter Look-up'!$A:$A,MATCH($A12,'Smelter Look-up'!$E:$E,0)))</f>
        <v>Gold</v>
      </c>
      <c r="C12" s="186" t="str">
        <f ca="1">IF(LEN(A12)=0,"",INDEX('Smelter Look-up'!$C:$C,MATCH($A12,'Smelter Look-up'!$E:$E,0)))</f>
        <v>MKS PAMP SA</v>
      </c>
      <c r="D12" s="230"/>
      <c r="E12" s="182" t="str">
        <f ca="1">IF(ISERROR($V12),"",OFFSET('Smelter Look-up'!$D$4,$V12-4,0)&amp;"")</f>
        <v>SWITZERLAND</v>
      </c>
      <c r="F12" s="182" t="str">
        <f ca="1">IF(ISERROR($V12),"",OFFSET('Smelter Look-up'!$E$4,$V12-4,0))</f>
        <v>CID001352</v>
      </c>
      <c r="G12" s="182" t="str">
        <f ca="1">IF(C12=$X$4,IF(ISERROR($V12),"Enter smelter details","RMI"),IF(ISERROR($V12),"",OFFSET('Smelter Look-up'!$F$4,$V12-4,0)))</f>
        <v>RMI</v>
      </c>
      <c r="H12" s="183">
        <f ca="1">IF(ISERROR($V12),"",OFFSET('Smelter Look-up'!$G$4,$V12-4,0))</f>
        <v>0</v>
      </c>
      <c r="I12" s="184" t="str">
        <f ca="1">IF(ISERROR($V12),"",OFFSET('Smelter Look-up'!$H$4,$V12-4,0))</f>
        <v>Geneva</v>
      </c>
      <c r="J12" s="184" t="str">
        <f ca="1">IF(ISERROR($V12),"",OFFSET('Smelter Look-up'!$I$4,$V12-4,0))</f>
        <v>Genève</v>
      </c>
      <c r="K12" s="224"/>
      <c r="L12" s="224"/>
      <c r="M12" s="224"/>
      <c r="N12" s="224"/>
      <c r="O12" s="224"/>
      <c r="P12" s="185"/>
      <c r="Q12" s="225"/>
      <c r="R12" s="182" t="str">
        <f ca="1">IF(ISERROR($V12),"",OFFSET('Smelter Look-up'!$C$4,$V12-4,0)&amp;"")</f>
        <v>MKS PAMP SA</v>
      </c>
      <c r="S12" s="181" t="str">
        <f t="shared" ca="1" si="2"/>
        <v>CH</v>
      </c>
      <c r="T12" s="181" t="str">
        <f ca="1">IF(B12="","",IF(ISERROR(MATCH($J12,SorP!$B$1:$B$6226,0)),"",INDIRECT("'SorP'!$A$"&amp;MATCH($S12&amp;$J12,SorP!C:C,0))))</f>
        <v>CH-GE</v>
      </c>
      <c r="U12" s="201"/>
      <c r="V12" s="226">
        <f ca="1">IF(C12="",NA(),IF(OR(C12="Smelter not listed",C12="Smelter not yet identified"),MATCH($B12&amp;$D12,'Smelter Look-up'!$J:$J,0),MATCH($B12&amp;$C12,'Smelter Look-up'!$J:$J,0)))</f>
        <v>195</v>
      </c>
      <c r="X12" s="227">
        <f t="shared" ca="1" si="3"/>
        <v>0</v>
      </c>
      <c r="AB12" s="228" t="str">
        <f t="shared" ca="1" si="4"/>
        <v>GoldMKS PAMP SA</v>
      </c>
    </row>
    <row r="13" spans="1:34" s="227" customFormat="1" ht="20" customHeight="1">
      <c r="A13" s="262" t="s">
        <v>2261</v>
      </c>
      <c r="B13" s="182" t="str">
        <f ca="1">IF(LEN(A13)=0,"",INDEX('Smelter Look-up'!$A:$A,MATCH($A13,'Smelter Look-up'!$E:$E,0)))</f>
        <v>Tin</v>
      </c>
      <c r="C13" s="186" t="str">
        <f ca="1">IF(LEN(A13)=0,"",INDEX('Smelter Look-up'!$C:$C,MATCH($A13,'Smelter Look-up'!$E:$E,0)))</f>
        <v>Chenzhou Yunxiang Mining and Metallurgy Co., Ltd.</v>
      </c>
      <c r="D13" s="230"/>
      <c r="E13" s="182" t="str">
        <f ca="1">IF(ISERROR($V13),"",OFFSET('Smelter Look-up'!$D$4,$V13-4,0)&amp;"")</f>
        <v>CHINA</v>
      </c>
      <c r="F13" s="182" t="str">
        <f ca="1">IF(ISERROR($V13),"",OFFSET('Smelter Look-up'!$E$4,$V13-4,0))</f>
        <v>CID000228</v>
      </c>
      <c r="G13" s="182" t="str">
        <f ca="1">IF(C13=$X$4,IF(ISERROR($V13),"Enter smelter details","RMI"),IF(ISERROR($V13),"",OFFSET('Smelter Look-up'!$F$4,$V13-4,0)))</f>
        <v>RMI</v>
      </c>
      <c r="H13" s="183">
        <f ca="1">IF(ISERROR($V13),"",OFFSET('Smelter Look-up'!$G$4,$V13-4,0))</f>
        <v>0</v>
      </c>
      <c r="I13" s="184" t="str">
        <f ca="1">IF(ISERROR($V13),"",OFFSET('Smelter Look-up'!$H$4,$V13-4,0))</f>
        <v>Chenzhou</v>
      </c>
      <c r="J13" s="184" t="str">
        <f ca="1">IF(ISERROR($V13),"",OFFSET('Smelter Look-up'!$I$4,$V13-4,0))</f>
        <v>Hunan Sheng</v>
      </c>
      <c r="K13" s="224"/>
      <c r="L13" s="224"/>
      <c r="M13" s="224"/>
      <c r="N13" s="224"/>
      <c r="O13" s="224"/>
      <c r="P13" s="185"/>
      <c r="Q13" s="225"/>
      <c r="R13" s="182" t="str">
        <f ca="1">IF(ISERROR($V13),"",OFFSET('Smelter Look-up'!$C$4,$V13-4,0)&amp;"")</f>
        <v>Chenzhou Yunxiang Mining and Metallurgy Co., Ltd.</v>
      </c>
      <c r="S13" s="181" t="str">
        <f t="shared" ca="1" si="2"/>
        <v>CN</v>
      </c>
      <c r="T13" s="181" t="str">
        <f ca="1">IF(B13="","",IF(ISERROR(MATCH($J13,SorP!$B$1:$B$6226,0)),"",INDIRECT("'SorP'!$A$"&amp;MATCH($S13&amp;$J13,SorP!C:C,0))))</f>
        <v>CN-HN</v>
      </c>
      <c r="U13" s="201"/>
      <c r="V13" s="226">
        <f ca="1">IF(C13="",NA(),IF(OR(C13="Smelter not listed",C13="Smelter not yet identified"),MATCH($B13&amp;$D13,'Smelter Look-up'!$J:$J,0),MATCH($B13&amp;$C13,'Smelter Look-up'!$J:$J,0)))</f>
        <v>411</v>
      </c>
      <c r="X13" s="227">
        <f t="shared" ca="1" si="3"/>
        <v>0</v>
      </c>
      <c r="AB13" s="228" t="str">
        <f t="shared" ca="1" si="4"/>
        <v>TinChenzhou Yunxiang Mining and Metallurgy Co., Ltd.</v>
      </c>
    </row>
    <row r="14" spans="1:34" s="227" customFormat="1" ht="20" customHeight="1">
      <c r="A14" s="262" t="s">
        <v>758</v>
      </c>
      <c r="B14" s="182" t="str">
        <f ca="1">IF(LEN(A14)=0,"",INDEX('Smelter Look-up'!$A:$A,MATCH($A14,'Smelter Look-up'!$E:$E,0)))</f>
        <v>Tin</v>
      </c>
      <c r="C14" s="186" t="str">
        <f ca="1">IF(LEN(A14)=0,"",INDEX('Smelter Look-up'!$C:$C,MATCH($A14,'Smelter Look-up'!$E:$E,0)))</f>
        <v>Alpha</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v>
      </c>
      <c r="S14" s="181" t="str">
        <f t="shared" ca="1" si="2"/>
        <v>US</v>
      </c>
      <c r="T14" s="181" t="str">
        <f ca="1">IF(B14="","",IF(ISERROR(MATCH($J14,SorP!$B$1:$B$6226,0)),"",INDIRECT("'SorP'!$A$"&amp;MATCH($S14&amp;$J14,SorP!C:C,0))))</f>
        <v>US-PA</v>
      </c>
      <c r="U14" s="201"/>
      <c r="V14" s="226">
        <f ca="1">IF(C14="",NA(),IF(OR(C14="Smelter not listed",C14="Smelter not yet identified"),MATCH($B14&amp;$D14,'Smelter Look-up'!$J:$J,0),MATCH($B14&amp;$C14,'Smelter Look-up'!$J:$J,0)))</f>
        <v>400</v>
      </c>
      <c r="X14" s="227">
        <f t="shared" ca="1" si="3"/>
        <v>0</v>
      </c>
      <c r="AB14" s="228" t="str">
        <f t="shared" ca="1" si="4"/>
        <v>TinAlpha</v>
      </c>
    </row>
    <row r="15" spans="1:34" s="227" customFormat="1" ht="20" customHeight="1">
      <c r="A15" s="262" t="s">
        <v>15063</v>
      </c>
      <c r="B15" s="182" t="str">
        <f ca="1">IF(LEN(A15)=0,"",INDEX('Smelter Look-up'!$A:$A,MATCH($A15,'Smelter Look-up'!$E:$E,0)))</f>
        <v>Tin</v>
      </c>
      <c r="C15" s="186" t="str">
        <f ca="1">IF(LEN(A15)=0,"",INDEX('Smelter Look-up'!$C:$C,MATCH($A15,'Smelter Look-up'!$E:$E,0)))</f>
        <v>PT Aries Kencana Sejahtera</v>
      </c>
      <c r="D15" s="230"/>
      <c r="E15" s="182" t="str">
        <f ca="1">IF(ISERROR($V15),"",OFFSET('Smelter Look-up'!$D$4,$V15-4,0)&amp;"")</f>
        <v>INDONESIA</v>
      </c>
      <c r="F15" s="182" t="str">
        <f ca="1">IF(ISERROR($V15),"",OFFSET('Smelter Look-up'!$E$4,$V15-4,0))</f>
        <v>CID000309</v>
      </c>
      <c r="G15" s="182" t="str">
        <f ca="1">IF(C15=$X$4,IF(ISERROR($V15),"Enter smelter details","RMI"),IF(ISERROR($V15),"",OFFSET('Smelter Look-up'!$F$4,$V15-4,0)))</f>
        <v>RMI</v>
      </c>
      <c r="H15" s="183">
        <f ca="1">IF(ISERROR($V15),"",OFFSET('Smelter Look-up'!$G$4,$V15-4,0))</f>
        <v>0</v>
      </c>
      <c r="I15" s="184" t="str">
        <f ca="1">IF(ISERROR($V15),"",OFFSET('Smelter Look-up'!$H$4,$V15-4,0))</f>
        <v>Pemali</v>
      </c>
      <c r="J15" s="184" t="str">
        <f ca="1">IF(ISERROR($V15),"",OFFSET('Smelter Look-up'!$I$4,$V15-4,0))</f>
        <v>Kepulauan Bangka Belitung</v>
      </c>
      <c r="K15" s="224"/>
      <c r="L15" s="224"/>
      <c r="M15" s="224"/>
      <c r="N15" s="224"/>
      <c r="O15" s="224"/>
      <c r="P15" s="185"/>
      <c r="Q15" s="225"/>
      <c r="R15" s="182" t="str">
        <f ca="1">IF(ISERROR($V15),"",OFFSET('Smelter Look-up'!$C$4,$V15-4,0)&amp;"")</f>
        <v>PT Aries Kencana Sejahtera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503</v>
      </c>
      <c r="X15" s="227">
        <f t="shared" ca="1" si="3"/>
        <v>0</v>
      </c>
      <c r="AB15" s="228" t="str">
        <f t="shared" ca="1" si="4"/>
        <v>TinPT Aries Kencana Sejahtera</v>
      </c>
    </row>
    <row r="16" spans="1:34" s="227" customFormat="1" ht="20" customHeight="1">
      <c r="A16" s="262" t="s">
        <v>1398</v>
      </c>
      <c r="B16" s="182" t="str">
        <f ca="1">IF(LEN(A16)=0,"",INDEX('Smelter Look-up'!$A:$A,MATCH($A16,'Smelter Look-up'!$E:$E,0)))</f>
        <v>Tin</v>
      </c>
      <c r="C16" s="186" t="str">
        <f ca="1">IF(LEN(A16)=0,"",INDEX('Smelter Look-up'!$C:$C,MATCH($A16,'Smelter Look-up'!$E:$E,0)))</f>
        <v>Dowa</v>
      </c>
      <c r="D16" s="230"/>
      <c r="E16" s="182" t="str">
        <f ca="1">IF(ISERROR($V16),"",OFFSET('Smelter Look-up'!$D$4,$V16-4,0)&amp;"")</f>
        <v>JAPAN</v>
      </c>
      <c r="F16" s="182" t="str">
        <f ca="1">IF(ISERROR($V16),"",OFFSET('Smelter Look-up'!$E$4,$V16-4,0))</f>
        <v>CID000402</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 ca="1">IF(C16="",NA(),IF(OR(C16="Smelter not listed",C16="Smelter not yet identified"),MATCH($B16&amp;$D16,'Smelter Look-up'!$J:$J,0),MATCH($B16&amp;$C16,'Smelter Look-up'!$J:$J,0)))</f>
        <v>429</v>
      </c>
      <c r="X16" s="227">
        <f t="shared" ca="1" si="3"/>
        <v>0</v>
      </c>
      <c r="AB16" s="228" t="str">
        <f t="shared" ca="1" si="4"/>
        <v>TinDowa</v>
      </c>
    </row>
    <row r="17" spans="1:28" s="227" customFormat="1" ht="20" customHeight="1">
      <c r="A17" s="262" t="s">
        <v>759</v>
      </c>
      <c r="B17" s="182" t="str">
        <f ca="1">IF(LEN(A17)=0,"",INDEX('Smelter Look-up'!$A:$A,MATCH($A17,'Smelter Look-up'!$E:$E,0)))</f>
        <v>Tin</v>
      </c>
      <c r="C17" s="186" t="str">
        <f ca="1">IF(LEN(A17)=0,"",INDEX('Smelter Look-up'!$C:$C,MATCH($A17,'Smelter Look-up'!$E:$E,0)))</f>
        <v>EM Vinto</v>
      </c>
      <c r="D17" s="230"/>
      <c r="E17" s="182" t="str">
        <f ca="1">IF(ISERROR($V17),"",OFFSET('Smelter Look-up'!$D$4,$V17-4,0)&amp;"")</f>
        <v>BOLIVIA (PLURINATIONAL STATE OF)</v>
      </c>
      <c r="F17" s="182" t="str">
        <f ca="1">IF(ISERROR($V17),"",OFFSET('Smelter Look-up'!$E$4,$V17-4,0))</f>
        <v>CID000438</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EM Vinto</v>
      </c>
      <c r="S17" s="181" t="str">
        <f t="shared" ca="1" si="2"/>
        <v>BO</v>
      </c>
      <c r="T17" s="181" t="str">
        <f ca="1">IF(B17="","",IF(ISERROR(MATCH($J17,SorP!$B$1:$B$6226,0)),"",INDIRECT("'SorP'!$A$"&amp;MATCH($S17&amp;$J17,SorP!C:C,0))))</f>
        <v>BO-O</v>
      </c>
      <c r="U17" s="201"/>
      <c r="V17" s="226">
        <f ca="1">IF(C17="",NA(),IF(OR(C17="Smelter not listed",C17="Smelter not yet identified"),MATCH($B17&amp;$D17,'Smelter Look-up'!$J:$J,0),MATCH($B17&amp;$C17,'Smelter Look-up'!$J:$J,0)))</f>
        <v>433</v>
      </c>
      <c r="X17" s="227">
        <f t="shared" ca="1" si="3"/>
        <v>0</v>
      </c>
      <c r="AB17" s="228" t="str">
        <f t="shared" ca="1" si="4"/>
        <v>TinEM Vinto</v>
      </c>
    </row>
    <row r="18" spans="1:28" s="227" customFormat="1" ht="20" customHeight="1">
      <c r="A18" s="181" t="s">
        <v>761</v>
      </c>
      <c r="B18" s="182" t="str">
        <f ca="1">IF(LEN(A18)=0,"",INDEX('Smelter Look-up'!$A:$A,MATCH($A18,'Smelter Look-up'!$E:$E,0)))</f>
        <v>Tin</v>
      </c>
      <c r="C18" s="186" t="str">
        <f ca="1">IF(LEN(A18)=0,"",INDEX('Smelter Look-up'!$C:$C,MATCH($A18,'Smelter Look-up'!$E:$E,0)))</f>
        <v>Fenix Metals</v>
      </c>
      <c r="D18" s="230"/>
      <c r="E18" s="182" t="str">
        <f ca="1">IF(ISERROR($V18),"",OFFSET('Smelter Look-up'!$D$4,$V18-4,0)&amp;"")</f>
        <v>POLAND</v>
      </c>
      <c r="F18" s="182" t="str">
        <f ca="1">IF(ISERROR($V18),"",OFFSET('Smelter Look-up'!$E$4,$V18-4,0))</f>
        <v>CID000468</v>
      </c>
      <c r="G18" s="182" t="str">
        <f ca="1">IF(C18=$X$4,IF(ISERROR($V18),"Enter smelter details","RMI"),IF(ISERROR($V18),"",OFFSET('Smelter Look-up'!$F$4,$V18-4,0)))</f>
        <v>RMI</v>
      </c>
      <c r="H18" s="183">
        <f ca="1">IF(ISERROR($V18),"",OFFSET('Smelter Look-up'!$G$4,$V18-4,0))</f>
        <v>0</v>
      </c>
      <c r="I18" s="184" t="str">
        <f ca="1">IF(ISERROR($V18),"",OFFSET('Smelter Look-up'!$H$4,$V18-4,0))</f>
        <v>Chmielów</v>
      </c>
      <c r="J18" s="184" t="str">
        <f ca="1">IF(ISERROR($V18),"",OFFSET('Smelter Look-up'!$I$4,$V18-4,0))</f>
        <v>Podkarpackie</v>
      </c>
      <c r="K18" s="224"/>
      <c r="L18" s="224"/>
      <c r="M18" s="224"/>
      <c r="N18" s="224"/>
      <c r="O18" s="224"/>
      <c r="P18" s="185"/>
      <c r="Q18" s="225"/>
      <c r="R18" s="182" t="str">
        <f ca="1">IF(ISERROR($V18),"",OFFSET('Smelter Look-up'!$C$4,$V18-4,0)&amp;"")</f>
        <v>Fenix Metals</v>
      </c>
      <c r="S18" s="181" t="str">
        <f t="shared" ca="1" si="2"/>
        <v>PL</v>
      </c>
      <c r="T18" s="181" t="str">
        <f ca="1">IF(B18="","",IF(ISERROR(MATCH($J18,SorP!$B$1:$B$6226,0)),"",INDIRECT("'SorP'!$A$"&amp;MATCH($S18&amp;$J18,SorP!C:C,0))))</f>
        <v>PL-18</v>
      </c>
      <c r="U18" s="201"/>
      <c r="V18" s="226">
        <f ca="1">IF(C18="",NA(),IF(OR(C18="Smelter not listed",C18="Smelter not yet identified"),MATCH($B18&amp;$D18,'Smelter Look-up'!$J:$J,0),MATCH($B18&amp;$C18,'Smelter Look-up'!$J:$J,0)))</f>
        <v>442</v>
      </c>
      <c r="X18" s="227">
        <f t="shared" ca="1" si="3"/>
        <v>0</v>
      </c>
      <c r="AB18" s="228" t="str">
        <f t="shared" ca="1" si="4"/>
        <v>TinFenix Metals</v>
      </c>
    </row>
    <row r="19" spans="1:28" s="227" customFormat="1" ht="20">
      <c r="A19" s="181" t="s">
        <v>762</v>
      </c>
      <c r="B19" s="182" t="str">
        <f ca="1">IF(LEN(A19)=0,"",INDEX('Smelter Look-up'!$A:$A,MATCH($A19,'Smelter Look-up'!$E:$E,0)))</f>
        <v>Tin</v>
      </c>
      <c r="C19" s="186" t="str">
        <f ca="1">IF(LEN(A19)=0,"",INDEX('Smelter Look-up'!$C:$C,MATCH($A19,'Smelter Look-up'!$E:$E,0)))</f>
        <v>Gejiu Non-Ferrous Metal Processing Co., Ltd.</v>
      </c>
      <c r="D19" s="230"/>
      <c r="E19" s="182" t="str">
        <f ca="1">IF(ISERROR($V19),"",OFFSET('Smelter Look-up'!$D$4,$V19-4,0)&amp;"")</f>
        <v>CHINA</v>
      </c>
      <c r="F19" s="182" t="str">
        <f ca="1">IF(ISERROR($V19),"",OFFSET('Smelter Look-up'!$E$4,$V19-4,0))</f>
        <v>CID000538</v>
      </c>
      <c r="G19" s="182" t="str">
        <f ca="1">IF(C19=$X$4,IF(ISERROR($V19),"Enter smelter details","RMI"),IF(ISERROR($V19),"",OFFSET('Smelter Look-up'!$F$4,$V19-4,0)))</f>
        <v>RMI</v>
      </c>
      <c r="H19" s="183">
        <f ca="1">IF(ISERROR($V19),"",OFFSET('Smelter Look-up'!$G$4,$V19-4,0))</f>
        <v>0</v>
      </c>
      <c r="I19" s="184" t="str">
        <f ca="1">IF(ISERROR($V19),"",OFFSET('Smelter Look-up'!$H$4,$V19-4,0))</f>
        <v>Gejiu</v>
      </c>
      <c r="J19" s="184" t="str">
        <f ca="1">IF(ISERROR($V19),"",OFFSET('Smelter Look-up'!$I$4,$V19-4,0))</f>
        <v>Yunnan Sheng</v>
      </c>
      <c r="K19" s="224"/>
      <c r="L19" s="224"/>
      <c r="M19" s="224"/>
      <c r="N19" s="224"/>
      <c r="O19" s="224"/>
      <c r="P19" s="185"/>
      <c r="Q19" s="225"/>
      <c r="R19" s="182" t="str">
        <f ca="1">IF(ISERROR($V19),"",OFFSET('Smelter Look-up'!$C$4,$V19-4,0)&amp;"")</f>
        <v>Gejiu Non-Ferrous Metal Processing Co., Ltd.</v>
      </c>
      <c r="S19" s="181" t="str">
        <f t="shared" ca="1" si="2"/>
        <v>CN</v>
      </c>
      <c r="T19" s="181" t="str">
        <f ca="1">IF(B19="","",IF(ISERROR(MATCH($J19,SorP!$B$1:$B$6226,0)),"",INDIRECT("'SorP'!$A$"&amp;MATCH($S19&amp;$J19,SorP!C:C,0))))</f>
        <v>CN-YN</v>
      </c>
      <c r="U19" s="201"/>
      <c r="V19" s="226">
        <f ca="1">IF(C19="",NA(),IF(OR(C19="Smelter not listed",C19="Smelter not yet identified"),MATCH($B19&amp;$D19,'Smelter Look-up'!$J:$J,0),MATCH($B19&amp;$C19,'Smelter Look-up'!$J:$J,0)))</f>
        <v>448</v>
      </c>
      <c r="X19" s="227">
        <f t="shared" ca="1" si="3"/>
        <v>0</v>
      </c>
      <c r="AB19" s="228" t="str">
        <f t="shared" ca="1" si="4"/>
        <v>TinGejiu Non-Ferrous Metal Processing Co., Ltd.</v>
      </c>
    </row>
    <row r="20" spans="1:28" s="227" customFormat="1" ht="20">
      <c r="A20" s="181" t="s">
        <v>765</v>
      </c>
      <c r="B20" s="182" t="str">
        <f ca="1">IF(LEN(A20)=0,"",INDEX('Smelter Look-up'!$A:$A,MATCH($A20,'Smelter Look-up'!$E:$E,0)))</f>
        <v>Tin</v>
      </c>
      <c r="C20" s="186" t="str">
        <f ca="1">IF(LEN(A20)=0,"",INDEX('Smelter Look-up'!$C:$C,MATCH($A20,'Smelter Look-up'!$E:$E,0)))</f>
        <v>China Tin Group Co., Ltd.</v>
      </c>
      <c r="D20" s="230"/>
      <c r="E20" s="182" t="str">
        <f ca="1">IF(ISERROR($V20),"",OFFSET('Smelter Look-up'!$D$4,$V20-4,0)&amp;"")</f>
        <v>CHINA</v>
      </c>
      <c r="F20" s="182" t="str">
        <f ca="1">IF(ISERROR($V20),"",OFFSET('Smelter Look-up'!$E$4,$V20-4,0))</f>
        <v>CID001070</v>
      </c>
      <c r="G20" s="182" t="str">
        <f ca="1">IF(C20=$X$4,IF(ISERROR($V20),"Enter smelter details","RMI"),IF(ISERROR($V20),"",OFFSET('Smelter Look-up'!$F$4,$V20-4,0)))</f>
        <v>RMI</v>
      </c>
      <c r="H20" s="183">
        <f ca="1">IF(ISERROR($V20),"",OFFSET('Smelter Look-up'!$G$4,$V20-4,0))</f>
        <v>0</v>
      </c>
      <c r="I20" s="184" t="str">
        <f ca="1">IF(ISERROR($V20),"",OFFSET('Smelter Look-up'!$H$4,$V20-4,0))</f>
        <v>Laibin</v>
      </c>
      <c r="J20" s="184" t="str">
        <f ca="1">IF(ISERROR($V20),"",OFFSET('Smelter Look-up'!$I$4,$V20-4,0))</f>
        <v>Guangxi Zhuangzu Zizhiqu</v>
      </c>
      <c r="K20" s="224"/>
      <c r="L20" s="224"/>
      <c r="M20" s="224"/>
      <c r="N20" s="224"/>
      <c r="O20" s="224"/>
      <c r="P20" s="185"/>
      <c r="Q20" s="225"/>
      <c r="R20" s="182" t="str">
        <f ca="1">IF(ISERROR($V20),"",OFFSET('Smelter Look-up'!$C$4,$V20-4,0)&amp;"")</f>
        <v>China Tin Group Co., Ltd.</v>
      </c>
      <c r="S20" s="181" t="str">
        <f t="shared" ca="1" si="2"/>
        <v>CN</v>
      </c>
      <c r="T20" s="181" t="str">
        <f ca="1">IF(B20="","",IF(ISERROR(MATCH($J20,SorP!$B$1:$B$6226,0)),"",INDIRECT("'SorP'!$A$"&amp;MATCH($S20&amp;$J20,SorP!C:C,0))))</f>
        <v>CN-GX</v>
      </c>
      <c r="U20" s="201"/>
      <c r="V20" s="226">
        <f ca="1">IF(C20="",NA(),IF(OR(C20="Smelter not listed",C20="Smelter not yet identified"),MATCH($B20&amp;$D20,'Smelter Look-up'!$J:$J,0),MATCH($B20&amp;$C20,'Smelter Look-up'!$J:$J,0)))</f>
        <v>414</v>
      </c>
      <c r="X20" s="227">
        <f t="shared" ca="1" si="3"/>
        <v>0</v>
      </c>
      <c r="AB20" s="228" t="str">
        <f t="shared" ca="1" si="4"/>
        <v>TinChina Tin Group Co., Ltd.</v>
      </c>
    </row>
    <row r="21" spans="1:28" s="227" customFormat="1" ht="20">
      <c r="A21" s="181" t="s">
        <v>766</v>
      </c>
      <c r="B21" s="182" t="str">
        <f ca="1">IF(LEN(A21)=0,"",INDEX('Smelter Look-up'!$A:$A,MATCH($A21,'Smelter Look-up'!$E:$E,0)))</f>
        <v>Tin</v>
      </c>
      <c r="C21" s="186" t="str">
        <f ca="1">IF(LEN(A21)=0,"",INDEX('Smelter Look-up'!$C:$C,MATCH($A21,'Smelter Look-up'!$E:$E,0)))</f>
        <v>Malaysia Smelting Corporation (MSC)</v>
      </c>
      <c r="D21" s="230"/>
      <c r="E21" s="182" t="str">
        <f ca="1">IF(ISERROR($V21),"",OFFSET('Smelter Look-up'!$D$4,$V21-4,0)&amp;"")</f>
        <v>MALAYSIA</v>
      </c>
      <c r="F21" s="182" t="str">
        <f ca="1">IF(ISERROR($V21),"",OFFSET('Smelter Look-up'!$E$4,$V21-4,0))</f>
        <v>CID001105</v>
      </c>
      <c r="G21" s="182" t="str">
        <f ca="1">IF(C21=$X$4,IF(ISERROR($V21),"Enter smelter details","RMI"),IF(ISERROR($V21),"",OFFSET('Smelter Look-up'!$F$4,$V21-4,0)))</f>
        <v>RMI</v>
      </c>
      <c r="H21" s="183">
        <f ca="1">IF(ISERROR($V21),"",OFFSET('Smelter Look-up'!$G$4,$V21-4,0))</f>
        <v>0</v>
      </c>
      <c r="I21" s="184" t="str">
        <f ca="1">IF(ISERROR($V21),"",OFFSET('Smelter Look-up'!$H$4,$V21-4,0))</f>
        <v>Butterworth</v>
      </c>
      <c r="J21" s="184" t="str">
        <f ca="1">IF(ISERROR($V21),"",OFFSET('Smelter Look-up'!$I$4,$V21-4,0))</f>
        <v>Pulau Pinang</v>
      </c>
      <c r="K21" s="224"/>
      <c r="L21" s="224"/>
      <c r="M21" s="224"/>
      <c r="N21" s="224"/>
      <c r="O21" s="224"/>
      <c r="P21" s="185"/>
      <c r="Q21" s="225"/>
      <c r="R21" s="182" t="str">
        <f ca="1">IF(ISERROR($V21),"",OFFSET('Smelter Look-up'!$C$4,$V21-4,0)&amp;"")</f>
        <v>Malaysia Smelting Corporation (MSC)</v>
      </c>
      <c r="S21" s="181" t="str">
        <f t="shared" ca="1" si="2"/>
        <v>MY</v>
      </c>
      <c r="T21" s="181" t="str">
        <f ca="1">IF(B21="","",IF(ISERROR(MATCH($J21,SorP!$B$1:$B$6226,0)),"",INDIRECT("'SorP'!$A$"&amp;MATCH($S21&amp;$J21,SorP!C:C,0))))</f>
        <v>MY-07</v>
      </c>
      <c r="U21" s="201"/>
      <c r="V21" s="226">
        <f ca="1">IF(C21="",NA(),IF(OR(C21="Smelter not listed",C21="Smelter not yet identified"),MATCH($B21&amp;$D21,'Smelter Look-up'!$J:$J,0),MATCH($B21&amp;$C21,'Smelter Look-up'!$J:$J,0)))</f>
        <v>474</v>
      </c>
      <c r="X21" s="227">
        <f t="shared" ca="1" si="3"/>
        <v>0</v>
      </c>
      <c r="AB21" s="228" t="str">
        <f t="shared" ca="1" si="4"/>
        <v>TinMalaysia Smelting Corporation (MSC)</v>
      </c>
    </row>
    <row r="22" spans="1:28" s="227" customFormat="1" ht="20">
      <c r="A22" s="181" t="s">
        <v>1767</v>
      </c>
      <c r="B22" s="182" t="str">
        <f ca="1">IF(LEN(A22)=0,"",INDEX('Smelter Look-up'!$A:$A,MATCH($A22,'Smelter Look-up'!$E:$E,0)))</f>
        <v>Tin</v>
      </c>
      <c r="C22" s="186" t="str">
        <f ca="1">IF(LEN(A22)=0,"",INDEX('Smelter Look-up'!$C:$C,MATCH($A22,'Smelter Look-up'!$E:$E,0)))</f>
        <v>Metallic Resources, Inc.</v>
      </c>
      <c r="D22" s="230"/>
      <c r="E22" s="182" t="str">
        <f ca="1">IF(ISERROR($V22),"",OFFSET('Smelter Look-up'!$D$4,$V22-4,0)&amp;"")</f>
        <v>UNITED STATES OF AMERICA</v>
      </c>
      <c r="F22" s="182" t="str">
        <f ca="1">IF(ISERROR($V22),"",OFFSET('Smelter Look-up'!$E$4,$V22-4,0))</f>
        <v>CID001142</v>
      </c>
      <c r="G22" s="182" t="str">
        <f ca="1">IF(C22=$X$4,IF(ISERROR($V22),"Enter smelter details","RMI"),IF(ISERROR($V22),"",OFFSET('Smelter Look-up'!$F$4,$V22-4,0)))</f>
        <v>RMI</v>
      </c>
      <c r="H22" s="183">
        <f ca="1">IF(ISERROR($V22),"",OFFSET('Smelter Look-up'!$G$4,$V22-4,0))</f>
        <v>0</v>
      </c>
      <c r="I22" s="184" t="str">
        <f ca="1">IF(ISERROR($V22),"",OFFSET('Smelter Look-up'!$H$4,$V22-4,0))</f>
        <v>Twinsburg</v>
      </c>
      <c r="J22" s="184" t="str">
        <f ca="1">IF(ISERROR($V22),"",OFFSET('Smelter Look-up'!$I$4,$V22-4,0))</f>
        <v>Ohio</v>
      </c>
      <c r="K22" s="224"/>
      <c r="L22" s="224"/>
      <c r="M22" s="224"/>
      <c r="N22" s="224"/>
      <c r="O22" s="224"/>
      <c r="P22" s="185"/>
      <c r="Q22" s="225"/>
      <c r="R22" s="182" t="str">
        <f ca="1">IF(ISERROR($V22),"",OFFSET('Smelter Look-up'!$C$4,$V22-4,0)&amp;"")</f>
        <v>Metallic Resources, Inc.</v>
      </c>
      <c r="S22" s="181" t="str">
        <f t="shared" ca="1" si="2"/>
        <v>US</v>
      </c>
      <c r="T22" s="181" t="str">
        <f ca="1">IF(B22="","",IF(ISERROR(MATCH($J22,SorP!$B$1:$B$6226,0)),"",INDIRECT("'SorP'!$A$"&amp;MATCH($S22&amp;$J22,SorP!C:C,0))))</f>
        <v>US-OH</v>
      </c>
      <c r="U22" s="201"/>
      <c r="V22" s="226">
        <f ca="1">IF(C22="",NA(),IF(OR(C22="Smelter not listed",C22="Smelter not yet identified"),MATCH($B22&amp;$D22,'Smelter Look-up'!$J:$J,0),MATCH($B22&amp;$C22,'Smelter Look-up'!$J:$J,0)))</f>
        <v>479</v>
      </c>
      <c r="X22" s="227">
        <f t="shared" ca="1" si="3"/>
        <v>0</v>
      </c>
      <c r="AB22" s="228" t="str">
        <f t="shared" ca="1" si="4"/>
        <v>TinMetallic Resources, Inc.</v>
      </c>
    </row>
    <row r="23" spans="1:28" s="227" customFormat="1" ht="20">
      <c r="A23" s="181" t="s">
        <v>767</v>
      </c>
      <c r="B23" s="182" t="str">
        <f ca="1">IF(LEN(A23)=0,"",INDEX('Smelter Look-up'!$A:$A,MATCH($A23,'Smelter Look-up'!$E:$E,0)))</f>
        <v>Tin</v>
      </c>
      <c r="C23" s="186" t="str">
        <f ca="1">IF(LEN(A23)=0,"",INDEX('Smelter Look-up'!$C:$C,MATCH($A23,'Smelter Look-up'!$E:$E,0)))</f>
        <v>Mineracao Taboca S.A.</v>
      </c>
      <c r="D23" s="230"/>
      <c r="E23" s="182" t="str">
        <f ca="1">IF(ISERROR($V23),"",OFFSET('Smelter Look-up'!$D$4,$V23-4,0)&amp;"")</f>
        <v>BRAZIL</v>
      </c>
      <c r="F23" s="182" t="str">
        <f ca="1">IF(ISERROR($V23),"",OFFSET('Smelter Look-up'!$E$4,$V23-4,0))</f>
        <v>CID001173</v>
      </c>
      <c r="G23" s="182" t="str">
        <f ca="1">IF(C23=$X$4,IF(ISERROR($V23),"Enter smelter details","RMI"),IF(ISERROR($V23),"",OFFSET('Smelter Look-up'!$F$4,$V23-4,0)))</f>
        <v>RMI</v>
      </c>
      <c r="H23" s="183">
        <f ca="1">IF(ISERROR($V23),"",OFFSET('Smelter Look-up'!$G$4,$V23-4,0))</f>
        <v>0</v>
      </c>
      <c r="I23" s="184" t="str">
        <f ca="1">IF(ISERROR($V23),"",OFFSET('Smelter Look-up'!$H$4,$V23-4,0))</f>
        <v>Bairro Guarapiranga</v>
      </c>
      <c r="J23" s="184" t="str">
        <f ca="1">IF(ISERROR($V23),"",OFFSET('Smelter Look-up'!$I$4,$V23-4,0))</f>
        <v>São Paulo</v>
      </c>
      <c r="K23" s="224"/>
      <c r="L23" s="224"/>
      <c r="M23" s="224"/>
      <c r="N23" s="224"/>
      <c r="O23" s="224"/>
      <c r="P23" s="185"/>
      <c r="Q23" s="225"/>
      <c r="R23" s="182" t="str">
        <f ca="1">IF(ISERROR($V23),"",OFFSET('Smelter Look-up'!$C$4,$V23-4,0)&amp;"")</f>
        <v>Mineracao Taboca S.A.</v>
      </c>
      <c r="S23" s="181" t="str">
        <f t="shared" ca="1" si="2"/>
        <v>BR</v>
      </c>
      <c r="T23" s="181" t="str">
        <f ca="1">IF(B23="","",IF(ISERROR(MATCH($J23,SorP!$B$1:$B$6226,0)),"",INDIRECT("'SorP'!$A$"&amp;MATCH($S23&amp;$J23,SorP!C:C,0))))</f>
        <v>BR-SP</v>
      </c>
      <c r="U23" s="201"/>
      <c r="V23" s="226">
        <f ca="1">IF(C23="",NA(),IF(OR(C23="Smelter not listed",C23="Smelter not yet identified"),MATCH($B23&amp;$D23,'Smelter Look-up'!$J:$J,0),MATCH($B23&amp;$C23,'Smelter Look-up'!$J:$J,0)))</f>
        <v>482</v>
      </c>
      <c r="X23" s="227">
        <f t="shared" ca="1" si="3"/>
        <v>0</v>
      </c>
      <c r="AB23" s="228" t="str">
        <f t="shared" ca="1" si="4"/>
        <v>TinMineracao Taboca S.A.</v>
      </c>
    </row>
    <row r="24" spans="1:28" s="227" customFormat="1" ht="20">
      <c r="A24" s="181" t="s">
        <v>768</v>
      </c>
      <c r="B24" s="182" t="str">
        <f ca="1">IF(LEN(A24)=0,"",INDEX('Smelter Look-up'!$A:$A,MATCH($A24,'Smelter Look-up'!$E:$E,0)))</f>
        <v>Tin</v>
      </c>
      <c r="C24" s="186" t="str">
        <f ca="1">IF(LEN(A24)=0,"",INDEX('Smelter Look-up'!$C:$C,MATCH($A24,'Smelter Look-up'!$E:$E,0)))</f>
        <v>Minsur</v>
      </c>
      <c r="D24" s="230"/>
      <c r="E24" s="182" t="str">
        <f ca="1">IF(ISERROR($V24),"",OFFSET('Smelter Look-up'!$D$4,$V24-4,0)&amp;"")</f>
        <v>PERU</v>
      </c>
      <c r="F24" s="182" t="str">
        <f ca="1">IF(ISERROR($V24),"",OFFSET('Smelter Look-up'!$E$4,$V24-4,0))</f>
        <v>CID001182</v>
      </c>
      <c r="G24" s="182" t="str">
        <f ca="1">IF(C24=$X$4,IF(ISERROR($V24),"Enter smelter details","RMI"),IF(ISERROR($V24),"",OFFSET('Smelter Look-up'!$F$4,$V24-4,0)))</f>
        <v>RMI</v>
      </c>
      <c r="H24" s="183">
        <f ca="1">IF(ISERROR($V24),"",OFFSET('Smelter Look-up'!$G$4,$V24-4,0))</f>
        <v>0</v>
      </c>
      <c r="I24" s="184" t="str">
        <f ca="1">IF(ISERROR($V24),"",OFFSET('Smelter Look-up'!$H$4,$V24-4,0))</f>
        <v>Paracas</v>
      </c>
      <c r="J24" s="184" t="str">
        <f ca="1">IF(ISERROR($V24),"",OFFSET('Smelter Look-up'!$I$4,$V24-4,0))</f>
        <v>Ika</v>
      </c>
      <c r="K24" s="224"/>
      <c r="L24" s="224"/>
      <c r="M24" s="224"/>
      <c r="N24" s="224"/>
      <c r="O24" s="224"/>
      <c r="P24" s="185"/>
      <c r="Q24" s="225"/>
      <c r="R24" s="182" t="str">
        <f ca="1">IF(ISERROR($V24),"",OFFSET('Smelter Look-up'!$C$4,$V24-4,0)&amp;"")</f>
        <v>Minsur</v>
      </c>
      <c r="S24" s="181" t="str">
        <f t="shared" ca="1" si="2"/>
        <v>PE</v>
      </c>
      <c r="T24" s="181" t="str">
        <f ca="1">IF(B24="","",IF(ISERROR(MATCH($J24,SorP!$B$1:$B$6226,0)),"",INDIRECT("'SorP'!$A$"&amp;MATCH($S24&amp;$J24,SorP!C:C,0))))</f>
        <v>PE-ICA</v>
      </c>
      <c r="U24" s="201"/>
      <c r="V24" s="226">
        <f ca="1">IF(C24="",NA(),IF(OR(C24="Smelter not listed",C24="Smelter not yet identified"),MATCH($B24&amp;$D24,'Smelter Look-up'!$J:$J,0),MATCH($B24&amp;$C24,'Smelter Look-up'!$J:$J,0)))</f>
        <v>487</v>
      </c>
      <c r="X24" s="227">
        <f t="shared" ca="1" si="3"/>
        <v>0</v>
      </c>
      <c r="AB24" s="228" t="str">
        <f t="shared" ca="1" si="4"/>
        <v>TinMinsur</v>
      </c>
    </row>
    <row r="25" spans="1:28" s="227" customFormat="1" ht="20">
      <c r="A25" s="181" t="s">
        <v>769</v>
      </c>
      <c r="B25" s="182" t="str">
        <f ca="1">IF(LEN(A25)=0,"",INDEX('Smelter Look-up'!$A:$A,MATCH($A25,'Smelter Look-up'!$E:$E,0)))</f>
        <v>Tin</v>
      </c>
      <c r="C25" s="186" t="str">
        <f ca="1">IF(LEN(A25)=0,"",INDEX('Smelter Look-up'!$C:$C,MATCH($A25,'Smelter Look-up'!$E:$E,0)))</f>
        <v>Mitsubishi Materials Corporation</v>
      </c>
      <c r="D25" s="230"/>
      <c r="E25" s="182" t="str">
        <f ca="1">IF(ISERROR($V25),"",OFFSET('Smelter Look-up'!$D$4,$V25-4,0)&amp;"")</f>
        <v>JAPAN</v>
      </c>
      <c r="F25" s="182" t="str">
        <f ca="1">IF(ISERROR($V25),"",OFFSET('Smelter Look-up'!$E$4,$V25-4,0))</f>
        <v>CID001191</v>
      </c>
      <c r="G25" s="182" t="str">
        <f ca="1">IF(C25=$X$4,IF(ISERROR($V25),"Enter smelter details","RMI"),IF(ISERROR($V25),"",OFFSET('Smelter Look-up'!$F$4,$V25-4,0)))</f>
        <v>RMI</v>
      </c>
      <c r="H25" s="183">
        <f ca="1">IF(ISERROR($V25),"",OFFSET('Smelter Look-up'!$G$4,$V25-4,0))</f>
        <v>0</v>
      </c>
      <c r="I25" s="184" t="str">
        <f ca="1">IF(ISERROR($V25),"",OFFSET('Smelter Look-up'!$H$4,$V25-4,0))</f>
        <v>Asago</v>
      </c>
      <c r="J25" s="184" t="str">
        <f ca="1">IF(ISERROR($V25),"",OFFSET('Smelter Look-up'!$I$4,$V25-4,0))</f>
        <v>Hyogo</v>
      </c>
      <c r="K25" s="224"/>
      <c r="L25" s="224"/>
      <c r="M25" s="224"/>
      <c r="N25" s="224"/>
      <c r="O25" s="224"/>
      <c r="P25" s="185"/>
      <c r="Q25" s="225"/>
      <c r="R25" s="182" t="str">
        <f ca="1">IF(ISERROR($V25),"",OFFSET('Smelter Look-up'!$C$4,$V25-4,0)&amp;"")</f>
        <v>Mitsubishi Materials Corporation</v>
      </c>
      <c r="S25" s="181" t="str">
        <f t="shared" ca="1" si="2"/>
        <v>JP</v>
      </c>
      <c r="T25" s="181" t="str">
        <f ca="1">IF(B25="","",IF(ISERROR(MATCH($J25,SorP!$B$1:$B$6226,0)),"",INDIRECT("'SorP'!$A$"&amp;MATCH($S25&amp;$J25,SorP!C:C,0))))</f>
        <v>JP-28</v>
      </c>
      <c r="U25" s="201"/>
      <c r="V25" s="226">
        <f ca="1">IF(C25="",NA(),IF(OR(C25="Smelter not listed",C25="Smelter not yet identified"),MATCH($B25&amp;$D25,'Smelter Look-up'!$J:$J,0),MATCH($B25&amp;$C25,'Smelter Look-up'!$J:$J,0)))</f>
        <v>488</v>
      </c>
      <c r="X25" s="227">
        <f t="shared" ca="1" si="3"/>
        <v>0</v>
      </c>
      <c r="AB25" s="228" t="str">
        <f t="shared" ca="1" si="4"/>
        <v>TinMitsubishi Materials Corporation</v>
      </c>
    </row>
    <row r="26" spans="1:28" s="227" customFormat="1" ht="20">
      <c r="A26" s="181" t="s">
        <v>1774</v>
      </c>
      <c r="B26" s="182" t="str">
        <f ca="1">IF(LEN(A26)=0,"",INDEX('Smelter Look-up'!$A:$A,MATCH($A26,'Smelter Look-up'!$E:$E,0)))</f>
        <v>Tin</v>
      </c>
      <c r="C26" s="186" t="str">
        <f ca="1">IF(LEN(A26)=0,"",INDEX('Smelter Look-up'!$C:$C,MATCH($A26,'Smelter Look-up'!$E:$E,0)))</f>
        <v>Jiangxi New Nanshan Technology Ltd.</v>
      </c>
      <c r="D26" s="230"/>
      <c r="E26" s="182" t="str">
        <f ca="1">IF(ISERROR($V26),"",OFFSET('Smelter Look-up'!$D$4,$V26-4,0)&amp;"")</f>
        <v>CHINA</v>
      </c>
      <c r="F26" s="182" t="str">
        <f ca="1">IF(ISERROR($V26),"",OFFSET('Smelter Look-up'!$E$4,$V26-4,0))</f>
        <v>CID001231</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c r="Q26" s="225"/>
      <c r="R26" s="182" t="str">
        <f ca="1">IF(ISERROR($V26),"",OFFSET('Smelter Look-up'!$C$4,$V26-4,0)&amp;"")</f>
        <v>Jiangxi New Nanshan Technology Ltd.</v>
      </c>
      <c r="S26" s="181" t="str">
        <f t="shared" ca="1" si="2"/>
        <v>CN</v>
      </c>
      <c r="T26" s="181" t="str">
        <f ca="1">IF(B26="","",IF(ISERROR(MATCH($J26,SorP!$B$1:$B$6226,0)),"",INDIRECT("'SorP'!$A$"&amp;MATCH($S26&amp;$J26,SorP!C:C,0))))</f>
        <v>CN-JX</v>
      </c>
      <c r="U26" s="201"/>
      <c r="V26" s="226">
        <f ca="1">IF(C26="",NA(),IF(OR(C26="Smelter not listed",C26="Smelter not yet identified"),MATCH($B26&amp;$D26,'Smelter Look-up'!$J:$J,0),MATCH($B26&amp;$C26,'Smelter Look-up'!$J:$J,0)))</f>
        <v>464</v>
      </c>
      <c r="X26" s="227">
        <f t="shared" ca="1" si="3"/>
        <v>0</v>
      </c>
      <c r="AB26" s="228" t="str">
        <f t="shared" ca="1" si="4"/>
        <v>TinJiangxi New Nanshan Technology Ltd.</v>
      </c>
    </row>
    <row r="27" spans="1:28" s="227" customFormat="1" ht="20">
      <c r="A27" s="181" t="s">
        <v>771</v>
      </c>
      <c r="B27" s="182" t="str">
        <f ca="1">IF(LEN(A27)=0,"",INDEX('Smelter Look-up'!$A:$A,MATCH($A27,'Smelter Look-up'!$E:$E,0)))</f>
        <v>Tin</v>
      </c>
      <c r="C27" s="186" t="str">
        <f ca="1">IF(LEN(A27)=0,"",INDEX('Smelter Look-up'!$C:$C,MATCH($A27,'Smelter Look-up'!$E:$E,0)))</f>
        <v>O.M. Manufacturing (Thailand) Co., Ltd.</v>
      </c>
      <c r="D27" s="230"/>
      <c r="E27" s="182" t="str">
        <f ca="1">IF(ISERROR($V27),"",OFFSET('Smelter Look-up'!$D$4,$V27-4,0)&amp;"")</f>
        <v>THAILAND</v>
      </c>
      <c r="F27" s="182" t="str">
        <f ca="1">IF(ISERROR($V27),"",OFFSET('Smelter Look-up'!$E$4,$V27-4,0))</f>
        <v>CID001314</v>
      </c>
      <c r="G27" s="182" t="str">
        <f ca="1">IF(C27=$X$4,IF(ISERROR($V27),"Enter smelter details","RMI"),IF(ISERROR($V27),"",OFFSET('Smelter Look-up'!$F$4,$V27-4,0)))</f>
        <v>RMI</v>
      </c>
      <c r="H27" s="183">
        <f ca="1">IF(ISERROR($V27),"",OFFSET('Smelter Look-up'!$G$4,$V27-4,0))</f>
        <v>0</v>
      </c>
      <c r="I27" s="184" t="str">
        <f ca="1">IF(ISERROR($V27),"",OFFSET('Smelter Look-up'!$H$4,$V27-4,0))</f>
        <v>Nongkham Sriracha</v>
      </c>
      <c r="J27" s="184" t="str">
        <f ca="1">IF(ISERROR($V27),"",OFFSET('Smelter Look-up'!$I$4,$V27-4,0))</f>
        <v>Chon Buri</v>
      </c>
      <c r="K27" s="224"/>
      <c r="L27" s="224"/>
      <c r="M27" s="224"/>
      <c r="N27" s="224"/>
      <c r="O27" s="224"/>
      <c r="P27" s="185"/>
      <c r="Q27" s="225"/>
      <c r="R27" s="182" t="str">
        <f ca="1">IF(ISERROR($V27),"",OFFSET('Smelter Look-up'!$C$4,$V27-4,0)&amp;"")</f>
        <v>O.M. Manufacturing (Thailand) Co., Ltd.</v>
      </c>
      <c r="S27" s="181" t="str">
        <f t="shared" ca="1" si="2"/>
        <v>TH</v>
      </c>
      <c r="T27" s="181" t="str">
        <f ca="1">IF(B27="","",IF(ISERROR(MATCH($J27,SorP!$B$1:$B$6226,0)),"",INDIRECT("'SorP'!$A$"&amp;MATCH($S27&amp;$J27,SorP!C:C,0))))</f>
        <v>TH-20</v>
      </c>
      <c r="U27" s="201"/>
      <c r="V27" s="226">
        <f ca="1">IF(C27="",NA(),IF(OR(C27="Smelter not listed",C27="Smelter not yet identified"),MATCH($B27&amp;$D27,'Smelter Look-up'!$J:$J,0),MATCH($B27&amp;$C27,'Smelter Look-up'!$J:$J,0)))</f>
        <v>496</v>
      </c>
      <c r="X27" s="227">
        <f t="shared" ca="1" si="3"/>
        <v>0</v>
      </c>
      <c r="AB27" s="228" t="str">
        <f t="shared" ca="1" si="4"/>
        <v>TinO.M. Manufacturing (Thailand) Co., Ltd.</v>
      </c>
    </row>
    <row r="28" spans="1:28" s="227" customFormat="1" ht="20">
      <c r="A28" s="181" t="s">
        <v>772</v>
      </c>
      <c r="B28" s="182" t="str">
        <f ca="1">IF(LEN(A28)=0,"",INDEX('Smelter Look-up'!$A:$A,MATCH($A28,'Smelter Look-up'!$E:$E,0)))</f>
        <v>Tin</v>
      </c>
      <c r="C28" s="186" t="str">
        <f ca="1">IF(LEN(A28)=0,"",INDEX('Smelter Look-up'!$C:$C,MATCH($A28,'Smelter Look-up'!$E:$E,0)))</f>
        <v>Operaciones Metalurgicas S.A.</v>
      </c>
      <c r="D28" s="230"/>
      <c r="E28" s="182" t="str">
        <f ca="1">IF(ISERROR($V28),"",OFFSET('Smelter Look-up'!$D$4,$V28-4,0)&amp;"")</f>
        <v>BOLIVIA (PLURINATIONAL STATE OF)</v>
      </c>
      <c r="F28" s="182" t="str">
        <f ca="1">IF(ISERROR($V28),"",OFFSET('Smelter Look-up'!$E$4,$V28-4,0))</f>
        <v>CID001337</v>
      </c>
      <c r="G28" s="182" t="str">
        <f ca="1">IF(C28=$X$4,IF(ISERROR($V28),"Enter smelter details","RMI"),IF(ISERROR($V28),"",OFFSET('Smelter Look-up'!$F$4,$V28-4,0)))</f>
        <v>RMI</v>
      </c>
      <c r="H28" s="183">
        <f ca="1">IF(ISERROR($V28),"",OFFSET('Smelter Look-up'!$G$4,$V28-4,0))</f>
        <v>0</v>
      </c>
      <c r="I28" s="184" t="str">
        <f ca="1">IF(ISERROR($V28),"",OFFSET('Smelter Look-up'!$H$4,$V28-4,0))</f>
        <v>Oruro</v>
      </c>
      <c r="J28" s="184" t="str">
        <f ca="1">IF(ISERROR($V28),"",OFFSET('Smelter Look-up'!$I$4,$V28-4,0))</f>
        <v>Oruro</v>
      </c>
      <c r="K28" s="224"/>
      <c r="L28" s="224"/>
      <c r="M28" s="224"/>
      <c r="N28" s="224"/>
      <c r="O28" s="224"/>
      <c r="P28" s="185"/>
      <c r="Q28" s="225"/>
      <c r="R28" s="182" t="str">
        <f ca="1">IF(ISERROR($V28),"",OFFSET('Smelter Look-up'!$C$4,$V28-4,0)&amp;"")</f>
        <v>Operaciones Metalurgicas S.A.</v>
      </c>
      <c r="S28" s="181" t="str">
        <f t="shared" ca="1" si="2"/>
        <v>BO</v>
      </c>
      <c r="T28" s="181" t="str">
        <f ca="1">IF(B28="","",IF(ISERROR(MATCH($J28,SorP!$B$1:$B$6226,0)),"",INDIRECT("'SorP'!$A$"&amp;MATCH($S28&amp;$J28,SorP!C:C,0))))</f>
        <v>BO-O</v>
      </c>
      <c r="U28" s="201"/>
      <c r="V28" s="226">
        <f ca="1">IF(C28="",NA(),IF(OR(C28="Smelter not listed",C28="Smelter not yet identified"),MATCH($B28&amp;$D28,'Smelter Look-up'!$J:$J,0),MATCH($B28&amp;$C28,'Smelter Look-up'!$J:$J,0)))</f>
        <v>499</v>
      </c>
      <c r="X28" s="227">
        <f t="shared" ca="1" si="3"/>
        <v>0</v>
      </c>
      <c r="AB28" s="228" t="str">
        <f t="shared" ca="1" si="4"/>
        <v>TinOperaciones Metalurgicas S.A.</v>
      </c>
    </row>
    <row r="29" spans="1:28" s="227" customFormat="1" ht="20">
      <c r="A29" s="181" t="s">
        <v>773</v>
      </c>
      <c r="B29" s="182" t="str">
        <f ca="1">IF(LEN(A29)=0,"",INDEX('Smelter Look-up'!$A:$A,MATCH($A29,'Smelter Look-up'!$E:$E,0)))</f>
        <v>Tin</v>
      </c>
      <c r="C29" s="186" t="str">
        <f ca="1">IF(LEN(A29)=0,"",INDEX('Smelter Look-up'!$C:$C,MATCH($A29,'Smelter Look-up'!$E:$E,0)))</f>
        <v>PT Artha Cipta Langgeng</v>
      </c>
      <c r="D29" s="230"/>
      <c r="E29" s="182" t="str">
        <f ca="1">IF(ISERROR($V29),"",OFFSET('Smelter Look-up'!$D$4,$V29-4,0)&amp;"")</f>
        <v>INDONESIA</v>
      </c>
      <c r="F29" s="182" t="str">
        <f ca="1">IF(ISERROR($V29),"",OFFSET('Smelter Look-up'!$E$4,$V29-4,0))</f>
        <v>CID001399</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Artha Cipta Langgeng</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504</v>
      </c>
      <c r="X29" s="227">
        <f t="shared" ca="1" si="3"/>
        <v>0</v>
      </c>
      <c r="AB29" s="228" t="str">
        <f t="shared" ca="1" si="4"/>
        <v>TinPT Artha Cipta Langgeng</v>
      </c>
    </row>
    <row r="30" spans="1:28" s="227" customFormat="1" ht="20">
      <c r="A30" s="181" t="s">
        <v>15443</v>
      </c>
      <c r="B30" s="182" t="str">
        <f ca="1">IF(LEN(A30)=0,"",INDEX('Smelter Look-up'!$A:$A,MATCH($A30,'Smelter Look-up'!$E:$E,0)))</f>
        <v>Tin</v>
      </c>
      <c r="C30" s="186" t="str">
        <f ca="1">IF(LEN(A30)=0,"",INDEX('Smelter Look-up'!$C:$C,MATCH($A30,'Smelter Look-up'!$E:$E,0)))</f>
        <v>PT Babel Inti Perkasa</v>
      </c>
      <c r="D30" s="230"/>
      <c r="E30" s="182" t="str">
        <f ca="1">IF(ISERROR($V30),"",OFFSET('Smelter Look-up'!$D$4,$V30-4,0)&amp;"")</f>
        <v>INDONESIA</v>
      </c>
      <c r="F30" s="182" t="str">
        <f ca="1">IF(ISERROR($V30),"",OFFSET('Smelter Look-up'!$E$4,$V30-4,0))</f>
        <v>CID001402</v>
      </c>
      <c r="G30" s="182" t="str">
        <f ca="1">IF(C30=$X$4,IF(ISERROR($V30),"Enter smelter details","RMI"),IF(ISERROR($V30),"",OFFSET('Smelter Look-up'!$F$4,$V30-4,0)))</f>
        <v>RMI</v>
      </c>
      <c r="H30" s="183">
        <f ca="1">IF(ISERROR($V30),"",OFFSET('Smelter Look-up'!$G$4,$V30-4,0))</f>
        <v>0</v>
      </c>
      <c r="I30" s="184" t="str">
        <f ca="1">IF(ISERROR($V30),"",OFFSET('Smelter Look-up'!$H$4,$V30-4,0))</f>
        <v>Lintang</v>
      </c>
      <c r="J30" s="184" t="str">
        <f ca="1">IF(ISERROR($V30),"",OFFSET('Smelter Look-up'!$I$4,$V30-4,0))</f>
        <v>Kepulauan Bangka Belitung</v>
      </c>
      <c r="K30" s="224"/>
      <c r="L30" s="224"/>
      <c r="M30" s="224"/>
      <c r="N30" s="224"/>
      <c r="O30" s="224"/>
      <c r="P30" s="185"/>
      <c r="Q30" s="225"/>
      <c r="R30" s="182" t="str">
        <f ca="1">IF(ISERROR($V30),"",OFFSET('Smelter Look-up'!$C$4,$V30-4,0)&amp;"")</f>
        <v>PT Babel Inti Perkasa</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506</v>
      </c>
      <c r="X30" s="227">
        <f t="shared" ca="1" si="3"/>
        <v>0</v>
      </c>
      <c r="AB30" s="228" t="str">
        <f t="shared" ca="1" si="4"/>
        <v>TinPT Babel Inti Perkasa</v>
      </c>
    </row>
    <row r="31" spans="1:28" s="227" customFormat="1" ht="20">
      <c r="A31" s="181" t="s">
        <v>15076</v>
      </c>
      <c r="B31" s="182" t="str">
        <f ca="1">IF(LEN(A31)=0,"",INDEX('Smelter Look-up'!$A:$A,MATCH($A31,'Smelter Look-up'!$E:$E,0)))</f>
        <v>Tin</v>
      </c>
      <c r="C31" s="186" t="str">
        <f ca="1">IF(LEN(A31)=0,"",INDEX('Smelter Look-up'!$C:$C,MATCH($A31,'Smelter Look-up'!$E:$E,0)))</f>
        <v>PT Babel Surya Alam Lestari</v>
      </c>
      <c r="D31" s="230"/>
      <c r="E31" s="182" t="str">
        <f ca="1">IF(ISERROR($V31),"",OFFSET('Smelter Look-up'!$D$4,$V31-4,0)&amp;"")</f>
        <v>INDONESIA</v>
      </c>
      <c r="F31" s="182" t="str">
        <f ca="1">IF(ISERROR($V31),"",OFFSET('Smelter Look-up'!$E$4,$V31-4,0))</f>
        <v>CID001406</v>
      </c>
      <c r="G31" s="182" t="str">
        <f ca="1">IF(C31=$X$4,IF(ISERROR($V31),"Enter smelter details","RMI"),IF(ISERROR($V31),"",OFFSET('Smelter Look-up'!$F$4,$V31-4,0)))</f>
        <v>RMI</v>
      </c>
      <c r="H31" s="183">
        <f ca="1">IF(ISERROR($V31),"",OFFSET('Smelter Look-up'!$G$4,$V31-4,0))</f>
        <v>0</v>
      </c>
      <c r="I31" s="184" t="str">
        <f ca="1">IF(ISERROR($V31),"",OFFSET('Smelter Look-up'!$H$4,$V31-4,0))</f>
        <v>Badau</v>
      </c>
      <c r="J31" s="184" t="str">
        <f ca="1">IF(ISERROR($V31),"",OFFSET('Smelter Look-up'!$I$4,$V31-4,0))</f>
        <v>Kepulauan Bangka Belitung</v>
      </c>
      <c r="K31" s="224"/>
      <c r="L31" s="224"/>
      <c r="M31" s="224"/>
      <c r="N31" s="224"/>
      <c r="O31" s="224"/>
      <c r="P31" s="185"/>
      <c r="Q31" s="225"/>
      <c r="R31" s="182" t="str">
        <f ca="1">IF(ISERROR($V31),"",OFFSET('Smelter Look-up'!$C$4,$V31-4,0)&amp;"")</f>
        <v>PT Babel Surya Alam Lestari</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507</v>
      </c>
      <c r="X31" s="227">
        <f t="shared" ca="1" si="3"/>
        <v>0</v>
      </c>
      <c r="AB31" s="228" t="str">
        <f t="shared" ca="1" si="4"/>
        <v>TinPT Babel Surya Alam Lestari</v>
      </c>
    </row>
    <row r="32" spans="1:28" s="227" customFormat="1" ht="20">
      <c r="A32" s="181" t="s">
        <v>15435</v>
      </c>
      <c r="B32" s="182" t="str">
        <f ca="1">IF(LEN(A32)=0,"",INDEX('Smelter Look-up'!$A:$A,MATCH($A32,'Smelter Look-up'!$E:$E,0)))</f>
        <v>Tin</v>
      </c>
      <c r="C32" s="186" t="str">
        <f ca="1">IF(LEN(A32)=0,"",INDEX('Smelter Look-up'!$C:$C,MATCH($A32,'Smelter Look-up'!$E:$E,0)))</f>
        <v>PT Bukit Timah</v>
      </c>
      <c r="D32" s="230"/>
      <c r="E32" s="182" t="str">
        <f ca="1">IF(ISERROR($V32),"",OFFSET('Smelter Look-up'!$D$4,$V32-4,0)&amp;"")</f>
        <v>INDONESIA</v>
      </c>
      <c r="F32" s="182" t="str">
        <f ca="1">IF(ISERROR($V32),"",OFFSET('Smelter Look-up'!$E$4,$V32-4,0))</f>
        <v>CID001428</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c r="R32" s="182" t="str">
        <f ca="1">IF(ISERROR($V32),"",OFFSET('Smelter Look-up'!$C$4,$V32-4,0)&amp;"")</f>
        <v>PT Bukit Timah</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512</v>
      </c>
      <c r="X32" s="227">
        <f t="shared" ca="1" si="3"/>
        <v>0</v>
      </c>
      <c r="AB32" s="228" t="str">
        <f t="shared" ca="1" si="4"/>
        <v>TinPT Bukit Timah</v>
      </c>
    </row>
    <row r="33" spans="1:28" s="227" customFormat="1" ht="20">
      <c r="A33" s="181" t="s">
        <v>774</v>
      </c>
      <c r="B33" s="182" t="str">
        <f ca="1">IF(LEN(A33)=0,"",INDEX('Smelter Look-up'!$A:$A,MATCH($A33,'Smelter Look-up'!$E:$E,0)))</f>
        <v>Tin</v>
      </c>
      <c r="C33" s="186" t="str">
        <f ca="1">IF(LEN(A33)=0,"",INDEX('Smelter Look-up'!$C:$C,MATCH($A33,'Smelter Look-up'!$E:$E,0)))</f>
        <v>PT Mitra Stania Prima</v>
      </c>
      <c r="D33" s="230"/>
      <c r="E33" s="182" t="str">
        <f ca="1">IF(ISERROR($V33),"",OFFSET('Smelter Look-up'!$D$4,$V33-4,0)&amp;"")</f>
        <v>INDONESIA</v>
      </c>
      <c r="F33" s="182" t="str">
        <f ca="1">IF(ISERROR($V33),"",OFFSET('Smelter Look-up'!$E$4,$V33-4,0))</f>
        <v>CID001453</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Mitra Stania Prima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518</v>
      </c>
      <c r="X33" s="227">
        <f t="shared" ca="1" si="3"/>
        <v>0</v>
      </c>
      <c r="AB33" s="228" t="str">
        <f t="shared" ca="1" si="4"/>
        <v>TinPT Mitra Stania Prima</v>
      </c>
    </row>
    <row r="34" spans="1:28" s="227" customFormat="1" ht="20">
      <c r="A34" s="181" t="s">
        <v>775</v>
      </c>
      <c r="B34" s="182" t="str">
        <f ca="1">IF(LEN(A34)=0,"",INDEX('Smelter Look-up'!$A:$A,MATCH($A34,'Smelter Look-up'!$E:$E,0)))</f>
        <v>Tin</v>
      </c>
      <c r="C34" s="186" t="str">
        <f ca="1">IF(LEN(A34)=0,"",INDEX('Smelter Look-up'!$C:$C,MATCH($A34,'Smelter Look-up'!$E:$E,0)))</f>
        <v>PT Refined Bangka Tin</v>
      </c>
      <c r="D34" s="230"/>
      <c r="E34" s="182" t="str">
        <f ca="1">IF(ISERROR($V34),"",OFFSET('Smelter Look-up'!$D$4,$V34-4,0)&amp;"")</f>
        <v>INDONESIA</v>
      </c>
      <c r="F34" s="182" t="str">
        <f ca="1">IF(ISERROR($V34),"",OFFSET('Smelter Look-up'!$E$4,$V34-4,0))</f>
        <v>CID001460</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Refined Bangka Tin</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526</v>
      </c>
      <c r="X34" s="227">
        <f t="shared" ca="1" si="3"/>
        <v>0</v>
      </c>
      <c r="AB34" s="228" t="str">
        <f t="shared" ca="1" si="4"/>
        <v>TinPT Refined Bangka Tin</v>
      </c>
    </row>
    <row r="35" spans="1:28" s="227" customFormat="1" ht="20">
      <c r="A35" s="181" t="s">
        <v>15457</v>
      </c>
      <c r="B35" s="182" t="str">
        <f ca="1">IF(LEN(A35)=0,"",INDEX('Smelter Look-up'!$A:$A,MATCH($A35,'Smelter Look-up'!$E:$E,0)))</f>
        <v>Tin</v>
      </c>
      <c r="C35" s="186" t="str">
        <f ca="1">IF(LEN(A35)=0,"",INDEX('Smelter Look-up'!$C:$C,MATCH($A35,'Smelter Look-up'!$E:$E,0)))</f>
        <v>PT Sariwiguna Binasentosa</v>
      </c>
      <c r="D35" s="230"/>
      <c r="E35" s="182" t="str">
        <f ca="1">IF(ISERROR($V35),"",OFFSET('Smelter Look-up'!$D$4,$V35-4,0)&amp;"")</f>
        <v>INDONESIA</v>
      </c>
      <c r="F35" s="182" t="str">
        <f ca="1">IF(ISERROR($V35),"",OFFSET('Smelter Look-up'!$E$4,$V35-4,0))</f>
        <v>CID001463</v>
      </c>
      <c r="G35" s="182" t="str">
        <f ca="1">IF(C35=$X$4,IF(ISERROR($V35),"Enter smelter details","RMI"),IF(ISERROR($V35),"",OFFSET('Smelter Look-up'!$F$4,$V35-4,0)))</f>
        <v>RMI</v>
      </c>
      <c r="H35" s="183">
        <f ca="1">IF(ISERROR($V35),"",OFFSET('Smelter Look-up'!$G$4,$V35-4,0))</f>
        <v>0</v>
      </c>
      <c r="I35" s="184" t="str">
        <f ca="1">IF(ISERROR($V35),"",OFFSET('Smelter Look-up'!$H$4,$V35-4,0))</f>
        <v>Pangkal Pinang</v>
      </c>
      <c r="J35" s="184" t="str">
        <f ca="1">IF(ISERROR($V35),"",OFFSET('Smelter Look-up'!$I$4,$V35-4,0))</f>
        <v>Kepulauan Bangka Belitung</v>
      </c>
      <c r="K35" s="224"/>
      <c r="L35" s="224"/>
      <c r="M35" s="224"/>
      <c r="N35" s="224"/>
      <c r="O35" s="224"/>
      <c r="P35" s="185"/>
      <c r="Q35" s="225"/>
      <c r="R35" s="182" t="str">
        <f ca="1">IF(ISERROR($V35),"",OFFSET('Smelter Look-up'!$C$4,$V35-4,0)&amp;"")</f>
        <v>PT Sariwiguna Binasentosa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527</v>
      </c>
      <c r="X35" s="227">
        <f t="shared" ca="1" si="3"/>
        <v>0</v>
      </c>
      <c r="AB35" s="228" t="str">
        <f t="shared" ca="1" si="4"/>
        <v>TinPT Sariwiguna Binasentosa</v>
      </c>
    </row>
    <row r="36" spans="1:28" s="227" customFormat="1" ht="20">
      <c r="A36" s="181" t="s">
        <v>15084</v>
      </c>
      <c r="B36" s="182" t="str">
        <f ca="1">IF(LEN(A36)=0,"",INDEX('Smelter Look-up'!$A:$A,MATCH($A36,'Smelter Look-up'!$E:$E,0)))</f>
        <v>Tin</v>
      </c>
      <c r="C36" s="186" t="str">
        <f ca="1">IF(LEN(A36)=0,"",INDEX('Smelter Look-up'!$C:$C,MATCH($A36,'Smelter Look-up'!$E:$E,0)))</f>
        <v>PT Stanindo Inti Perkasa</v>
      </c>
      <c r="D36" s="230"/>
      <c r="E36" s="182" t="str">
        <f ca="1">IF(ISERROR($V36),"",OFFSET('Smelter Look-up'!$D$4,$V36-4,0)&amp;"")</f>
        <v>INDONESIA</v>
      </c>
      <c r="F36" s="182" t="str">
        <f ca="1">IF(ISERROR($V36),"",OFFSET('Smelter Look-up'!$E$4,$V36-4,0))</f>
        <v>CID001468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Stanindo Inti Perkasa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528</v>
      </c>
      <c r="X36" s="227">
        <f t="shared" ca="1" si="3"/>
        <v>0</v>
      </c>
      <c r="AB36" s="228" t="str">
        <f t="shared" ca="1" si="4"/>
        <v>TinPT Stanindo Inti Perkasa</v>
      </c>
    </row>
    <row r="37" spans="1:28" s="227" customFormat="1" ht="20">
      <c r="A37" s="181" t="s">
        <v>794</v>
      </c>
      <c r="B37" s="182" t="str">
        <f ca="1">IF(LEN(A37)=0,"",INDEX('Smelter Look-up'!$A:$A,MATCH($A37,'Smelter Look-up'!$E:$E,0)))</f>
        <v>Tin</v>
      </c>
      <c r="C37" s="186" t="str">
        <f ca="1">IF(LEN(A37)=0,"",INDEX('Smelter Look-up'!$C:$C,MATCH($A37,'Smelter Look-up'!$E:$E,0)))</f>
        <v>PT Timah Tbk Kundur</v>
      </c>
      <c r="D37" s="230"/>
      <c r="E37" s="182" t="str">
        <f ca="1">IF(ISERROR($V37),"",OFFSET('Smelter Look-up'!$D$4,$V37-4,0)&amp;"")</f>
        <v>INDONESIA</v>
      </c>
      <c r="F37" s="182" t="str">
        <f ca="1">IF(ISERROR($V37),"",OFFSET('Smelter Look-up'!$E$4,$V37-4,0))</f>
        <v>CID001477</v>
      </c>
      <c r="G37" s="182" t="str">
        <f ca="1">IF(C37=$X$4,IF(ISERROR($V37),"Enter smelter details","RMI"),IF(ISERROR($V37),"",OFFSET('Smelter Look-up'!$F$4,$V37-4,0)))</f>
        <v>RMI</v>
      </c>
      <c r="H37" s="183">
        <f ca="1">IF(ISERROR($V37),"",OFFSET('Smelter Look-up'!$G$4,$V37-4,0))</f>
        <v>0</v>
      </c>
      <c r="I37" s="184" t="str">
        <f ca="1">IF(ISERROR($V37),"",OFFSET('Smelter Look-up'!$H$4,$V37-4,0))</f>
        <v>Kundur</v>
      </c>
      <c r="J37" s="184" t="str">
        <f ca="1">IF(ISERROR($V37),"",OFFSET('Smelter Look-up'!$I$4,$V37-4,0))</f>
        <v>Riau</v>
      </c>
      <c r="K37" s="224"/>
      <c r="L37" s="224"/>
      <c r="M37" s="224"/>
      <c r="N37" s="224"/>
      <c r="O37" s="224"/>
      <c r="P37" s="185"/>
      <c r="Q37" s="225"/>
      <c r="R37" s="182" t="str">
        <f ca="1">IF(ISERROR($V37),"",OFFSET('Smelter Look-up'!$C$4,$V37-4,0)&amp;"")</f>
        <v>PT Timah Tbk Kundur</v>
      </c>
      <c r="S37" s="181" t="str">
        <f t="shared" ca="1" si="2"/>
        <v>ID</v>
      </c>
      <c r="T37" s="181" t="str">
        <f ca="1">IF(B37="","",IF(ISERROR(MATCH($J37,SorP!$B$1:$B$6226,0)),"",INDIRECT("'SorP'!$A$"&amp;MATCH($S37&amp;$J37,SorP!C:C,0))))</f>
        <v>ID-RI</v>
      </c>
      <c r="U37" s="201"/>
      <c r="V37" s="226">
        <f ca="1">IF(C37="",NA(),IF(OR(C37="Smelter not listed",C37="Smelter not yet identified"),MATCH($B37&amp;$D37,'Smelter Look-up'!$J:$J,0),MATCH($B37&amp;$C37,'Smelter Look-up'!$J:$J,0)))</f>
        <v>532</v>
      </c>
      <c r="X37" s="227">
        <f t="shared" ca="1" si="3"/>
        <v>0</v>
      </c>
      <c r="AB37" s="228" t="str">
        <f t="shared" ca="1" si="4"/>
        <v>TinPT Timah Tbk Kundur</v>
      </c>
    </row>
    <row r="38" spans="1:28" s="227" customFormat="1" ht="20">
      <c r="A38" s="181" t="s">
        <v>776</v>
      </c>
      <c r="B38" s="182" t="str">
        <f ca="1">IF(LEN(A38)=0,"",INDEX('Smelter Look-up'!$A:$A,MATCH($A38,'Smelter Look-up'!$E:$E,0)))</f>
        <v>Tin</v>
      </c>
      <c r="C38" s="186" t="str">
        <f ca="1">IF(LEN(A38)=0,"",INDEX('Smelter Look-up'!$C:$C,MATCH($A38,'Smelter Look-up'!$E:$E,0)))</f>
        <v>PT Timah Tbk Mentok</v>
      </c>
      <c r="D38" s="230"/>
      <c r="E38" s="182" t="str">
        <f ca="1">IF(ISERROR($V38),"",OFFSET('Smelter Look-up'!$D$4,$V38-4,0)&amp;"")</f>
        <v>INDONESIA</v>
      </c>
      <c r="F38" s="182" t="str">
        <f ca="1">IF(ISERROR($V38),"",OFFSET('Smelter Look-up'!$E$4,$V38-4,0))</f>
        <v>CID001482</v>
      </c>
      <c r="G38" s="182" t="str">
        <f ca="1">IF(C38=$X$4,IF(ISERROR($V38),"Enter smelter details","RMI"),IF(ISERROR($V38),"",OFFSET('Smelter Look-up'!$F$4,$V38-4,0)))</f>
        <v>RMI</v>
      </c>
      <c r="H38" s="183">
        <f ca="1">IF(ISERROR($V38),"",OFFSET('Smelter Look-up'!$G$4,$V38-4,0))</f>
        <v>0</v>
      </c>
      <c r="I38" s="184" t="str">
        <f ca="1">IF(ISERROR($V38),"",OFFSET('Smelter Look-up'!$H$4,$V38-4,0))</f>
        <v>Mentok</v>
      </c>
      <c r="J38" s="184" t="str">
        <f ca="1">IF(ISERROR($V38),"",OFFSET('Smelter Look-up'!$I$4,$V38-4,0))</f>
        <v>Kepulauan Bangka Belitung</v>
      </c>
      <c r="K38" s="224"/>
      <c r="L38" s="224"/>
      <c r="M38" s="224"/>
      <c r="N38" s="224"/>
      <c r="O38" s="224"/>
      <c r="P38" s="185"/>
      <c r="Q38" s="225"/>
      <c r="R38" s="182" t="str">
        <f ca="1">IF(ISERROR($V38),"",OFFSET('Smelter Look-up'!$C$4,$V38-4,0)&amp;"")</f>
        <v>PT Timah Tbk Mentok</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533</v>
      </c>
      <c r="X38" s="227">
        <f t="shared" ref="X38:X68" ca="1" si="6">IF(AND(C38="Smelter not listed",OR(LEN(D38)=0,LEN(E38)=0)),1,0)</f>
        <v>0</v>
      </c>
      <c r="AB38" s="228" t="str">
        <f t="shared" ref="AB38:AB68" ca="1" si="7">B38&amp;C38</f>
        <v>TinPT Timah Tbk Mentok</v>
      </c>
    </row>
    <row r="39" spans="1:28" s="227" customFormat="1" ht="20">
      <c r="A39" s="181" t="s">
        <v>15086</v>
      </c>
      <c r="B39" s="182" t="str">
        <f ca="1">IF(LEN(A39)=0,"",INDEX('Smelter Look-up'!$A:$A,MATCH($A39,'Smelter Look-up'!$E:$E,0)))</f>
        <v>Tin</v>
      </c>
      <c r="C39" s="186" t="str">
        <f ca="1">IF(LEN(A39)=0,"",INDEX('Smelter Look-up'!$C:$C,MATCH($A39,'Smelter Look-up'!$E:$E,0)))</f>
        <v>PT Timah Nusantara</v>
      </c>
      <c r="D39" s="230"/>
      <c r="E39" s="182" t="str">
        <f ca="1">IF(ISERROR($V39),"",OFFSET('Smelter Look-up'!$D$4,$V39-4,0)&amp;"")</f>
        <v>INDONESIA</v>
      </c>
      <c r="F39" s="182" t="str">
        <f ca="1">IF(ISERROR($V39),"",OFFSET('Smelter Look-up'!$E$4,$V39-4,0))</f>
        <v>CID001486</v>
      </c>
      <c r="G39" s="182" t="str">
        <f ca="1">IF(C39=$X$4,IF(ISERROR($V39),"Enter smelter details","RMI"),IF(ISERROR($V39),"",OFFSET('Smelter Look-up'!$F$4,$V39-4,0)))</f>
        <v>RMI</v>
      </c>
      <c r="H39" s="183">
        <f ca="1">IF(ISERROR($V39),"",OFFSET('Smelter Look-up'!$G$4,$V39-4,0))</f>
        <v>0</v>
      </c>
      <c r="I39" s="184" t="str">
        <f ca="1">IF(ISERROR($V39),"",OFFSET('Smelter Look-up'!$H$4,$V39-4,0))</f>
        <v>Tempilang</v>
      </c>
      <c r="J39" s="184" t="str">
        <f ca="1">IF(ISERROR($V39),"",OFFSET('Smelter Look-up'!$I$4,$V39-4,0))</f>
        <v>Kepulauan Bangka Belitung</v>
      </c>
      <c r="K39" s="224"/>
      <c r="L39" s="224"/>
      <c r="M39" s="224"/>
      <c r="N39" s="224"/>
      <c r="O39" s="224"/>
      <c r="P39" s="185"/>
      <c r="Q39" s="225"/>
      <c r="R39" s="182" t="str">
        <f ca="1">IF(ISERROR($V39),"",OFFSET('Smelter Look-up'!$C$4,$V39-4,0)&amp;"")</f>
        <v>PT Timah Nusantara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531</v>
      </c>
      <c r="X39" s="227">
        <f t="shared" ca="1" si="6"/>
        <v>0</v>
      </c>
      <c r="AB39" s="228" t="str">
        <f t="shared" ca="1" si="7"/>
        <v>TinPT Timah Nusantara</v>
      </c>
    </row>
    <row r="40" spans="1:28" s="227" customFormat="1" ht="20">
      <c r="A40" s="181" t="s">
        <v>15088</v>
      </c>
      <c r="B40" s="182" t="str">
        <f ca="1">IF(LEN(A40)=0,"",INDEX('Smelter Look-up'!$A:$A,MATCH($A40,'Smelter Look-up'!$E:$E,0)))</f>
        <v>Tin</v>
      </c>
      <c r="C40" s="186" t="str">
        <f ca="1">IF(LEN(A40)=0,"",INDEX('Smelter Look-up'!$C:$C,MATCH($A40,'Smelter Look-up'!$E:$E,0)))</f>
        <v>PT Tinindo Inter Nusa</v>
      </c>
      <c r="D40" s="230"/>
      <c r="E40" s="182" t="str">
        <f ca="1">IF(ISERROR($V40),"",OFFSET('Smelter Look-up'!$D$4,$V40-4,0)&amp;"")</f>
        <v>INDONESIA</v>
      </c>
      <c r="F40" s="182" t="str">
        <f ca="1">IF(ISERROR($V40),"",OFFSET('Smelter Look-up'!$E$4,$V40-4,0))</f>
        <v>CID001490</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PT Tinindo Inter Nusa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534</v>
      </c>
      <c r="X40" s="227">
        <f t="shared" ca="1" si="6"/>
        <v>0</v>
      </c>
      <c r="AB40" s="228" t="str">
        <f t="shared" ca="1" si="7"/>
        <v>TinPT Tinindo Inter Nusa</v>
      </c>
    </row>
    <row r="41" spans="1:28" s="227" customFormat="1" ht="20">
      <c r="A41" s="181" t="s">
        <v>15463</v>
      </c>
      <c r="B41" s="182" t="str">
        <f ca="1">IF(LEN(A41)=0,"",INDEX('Smelter Look-up'!$A:$A,MATCH($A41,'Smelter Look-up'!$E:$E,0)))</f>
        <v>Tin</v>
      </c>
      <c r="C41" s="186" t="str">
        <f ca="1">IF(LEN(A41)=0,"",INDEX('Smelter Look-up'!$C:$C,MATCH($A41,'Smelter Look-up'!$E:$E,0)))</f>
        <v>PT Tommy Utama</v>
      </c>
      <c r="D41" s="230"/>
      <c r="E41" s="182" t="str">
        <f ca="1">IF(ISERROR($V41),"",OFFSET('Smelter Look-up'!$D$4,$V41-4,0)&amp;"")</f>
        <v>INDONESIA</v>
      </c>
      <c r="F41" s="182" t="str">
        <f ca="1">IF(ISERROR($V41),"",OFFSET('Smelter Look-up'!$E$4,$V41-4,0))</f>
        <v>CID001493</v>
      </c>
      <c r="G41" s="182" t="str">
        <f ca="1">IF(C41=$X$4,IF(ISERROR($V41),"Enter smelter details","RMI"),IF(ISERROR($V41),"",OFFSET('Smelter Look-up'!$F$4,$V41-4,0)))</f>
        <v>RMI</v>
      </c>
      <c r="H41" s="183">
        <f ca="1">IF(ISERROR($V41),"",OFFSET('Smelter Look-up'!$G$4,$V41-4,0))</f>
        <v>0</v>
      </c>
      <c r="I41" s="184" t="str">
        <f ca="1">IF(ISERROR($V41),"",OFFSET('Smelter Look-up'!$H$4,$V41-4,0))</f>
        <v>Sumping Desa Batu Peyu</v>
      </c>
      <c r="J41" s="184" t="str">
        <f ca="1">IF(ISERROR($V41),"",OFFSET('Smelter Look-up'!$I$4,$V41-4,0))</f>
        <v>Kepulauan Bangka Belitung</v>
      </c>
      <c r="K41" s="224"/>
      <c r="L41" s="224"/>
      <c r="M41" s="224"/>
      <c r="N41" s="224"/>
      <c r="O41" s="224"/>
      <c r="P41" s="185"/>
      <c r="Q41" s="225"/>
      <c r="R41" s="182" t="str">
        <f ca="1">IF(ISERROR($V41),"",OFFSET('Smelter Look-up'!$C$4,$V41-4,0)&amp;"")</f>
        <v>PT Tommy Utama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536</v>
      </c>
      <c r="X41" s="227">
        <f t="shared" ca="1" si="6"/>
        <v>0</v>
      </c>
      <c r="AB41" s="228" t="str">
        <f t="shared" ca="1" si="7"/>
        <v>TinPT Tommy Utama</v>
      </c>
    </row>
    <row r="42" spans="1:28" s="227" customFormat="1" ht="20">
      <c r="A42" s="181" t="s">
        <v>778</v>
      </c>
      <c r="B42" s="182" t="str">
        <f ca="1">IF(LEN(A42)=0,"",INDEX('Smelter Look-up'!$A:$A,MATCH($A42,'Smelter Look-up'!$E:$E,0)))</f>
        <v>Tin</v>
      </c>
      <c r="C42" s="186" t="str">
        <f ca="1">IF(LEN(A42)=0,"",INDEX('Smelter Look-up'!$C:$C,MATCH($A42,'Smelter Look-up'!$E:$E,0)))</f>
        <v>Rui Da Hung</v>
      </c>
      <c r="D42" s="230"/>
      <c r="E42" s="182" t="str">
        <f ca="1">IF(ISERROR($V42),"",OFFSET('Smelter Look-up'!$D$4,$V42-4,0)&amp;"")</f>
        <v>TAIWAN, PROVINCE OF CHINA</v>
      </c>
      <c r="F42" s="182" t="str">
        <f ca="1">IF(ISERROR($V42),"",OFFSET('Smelter Look-up'!$E$4,$V42-4,0))</f>
        <v>CID001539</v>
      </c>
      <c r="G42" s="182" t="str">
        <f ca="1">IF(C42=$X$4,IF(ISERROR($V42),"Enter smelter details","RMI"),IF(ISERROR($V42),"",OFFSET('Smelter Look-up'!$F$4,$V42-4,0)))</f>
        <v>RMI</v>
      </c>
      <c r="H42" s="183">
        <f ca="1">IF(ISERROR($V42),"",OFFSET('Smelter Look-up'!$G$4,$V42-4,0))</f>
        <v>0</v>
      </c>
      <c r="I42" s="184" t="str">
        <f ca="1">IF(ISERROR($V42),"",OFFSET('Smelter Look-up'!$H$4,$V42-4,0))</f>
        <v>Longtan Shiang Taoyuan</v>
      </c>
      <c r="J42" s="184" t="str">
        <f ca="1">IF(ISERROR($V42),"",OFFSET('Smelter Look-up'!$I$4,$V42-4,0))</f>
        <v>Taoyuan</v>
      </c>
      <c r="K42" s="224"/>
      <c r="L42" s="224"/>
      <c r="M42" s="224"/>
      <c r="N42" s="224"/>
      <c r="O42" s="224"/>
      <c r="P42" s="185"/>
      <c r="Q42" s="225"/>
      <c r="R42" s="182" t="str">
        <f ca="1">IF(ISERROR($V42),"",OFFSET('Smelter Look-up'!$C$4,$V42-4,0)&amp;"")</f>
        <v>Rui Da Hung</v>
      </c>
      <c r="S42" s="181" t="str">
        <f t="shared" ca="1" si="5"/>
        <v>TW</v>
      </c>
      <c r="T42" s="181" t="str">
        <f ca="1">IF(B42="","",IF(ISERROR(MATCH($J42,SorP!$B$1:$B$6226,0)),"",INDIRECT("'SorP'!$A$"&amp;MATCH($S42&amp;$J42,SorP!C:C,0))))</f>
        <v>TW-TAO</v>
      </c>
      <c r="U42" s="201"/>
      <c r="V42" s="226">
        <f ca="1">IF(C42="",NA(),IF(OR(C42="Smelter not listed",C42="Smelter not yet identified"),MATCH($B42&amp;$D42,'Smelter Look-up'!$J:$J,0),MATCH($B42&amp;$C42,'Smelter Look-up'!$J:$J,0)))</f>
        <v>541</v>
      </c>
      <c r="X42" s="227">
        <f t="shared" ca="1" si="6"/>
        <v>0</v>
      </c>
      <c r="AB42" s="228" t="str">
        <f t="shared" ca="1" si="7"/>
        <v>TinRui Da Hung</v>
      </c>
    </row>
    <row r="43" spans="1:28" s="227" customFormat="1" ht="20">
      <c r="A43" s="181" t="s">
        <v>779</v>
      </c>
      <c r="B43" s="182" t="str">
        <f ca="1">IF(LEN(A43)=0,"",INDEX('Smelter Look-up'!$A:$A,MATCH($A43,'Smelter Look-up'!$E:$E,0)))</f>
        <v>Tin</v>
      </c>
      <c r="C43" s="186" t="str">
        <f ca="1">IF(LEN(A43)=0,"",INDEX('Smelter Look-up'!$C:$C,MATCH($A43,'Smelter Look-up'!$E:$E,0)))</f>
        <v>Thaisarco</v>
      </c>
      <c r="D43" s="230"/>
      <c r="E43" s="182" t="str">
        <f ca="1">IF(ISERROR($V43),"",OFFSET('Smelter Look-up'!$D$4,$V43-4,0)&amp;"")</f>
        <v>THAILAND</v>
      </c>
      <c r="F43" s="182" t="str">
        <f ca="1">IF(ISERROR($V43),"",OFFSET('Smelter Look-up'!$E$4,$V43-4,0))</f>
        <v>CID001898</v>
      </c>
      <c r="G43" s="182" t="str">
        <f ca="1">IF(C43=$X$4,IF(ISERROR($V43),"Enter smelter details","RMI"),IF(ISERROR($V43),"",OFFSET('Smelter Look-up'!$F$4,$V43-4,0)))</f>
        <v>RMI</v>
      </c>
      <c r="H43" s="183">
        <f ca="1">IF(ISERROR($V43),"",OFFSET('Smelter Look-up'!$G$4,$V43-4,0))</f>
        <v>0</v>
      </c>
      <c r="I43" s="184" t="str">
        <f ca="1">IF(ISERROR($V43),"",OFFSET('Smelter Look-up'!$H$4,$V43-4,0))</f>
        <v>Amphur Muang</v>
      </c>
      <c r="J43" s="184" t="str">
        <f ca="1">IF(ISERROR($V43),"",OFFSET('Smelter Look-up'!$I$4,$V43-4,0))</f>
        <v>Phuket</v>
      </c>
      <c r="K43" s="224"/>
      <c r="L43" s="224"/>
      <c r="M43" s="224"/>
      <c r="N43" s="224"/>
      <c r="O43" s="224"/>
      <c r="P43" s="185"/>
      <c r="Q43" s="225"/>
      <c r="R43" s="182" t="str">
        <f ca="1">IF(ISERROR($V43),"",OFFSET('Smelter Look-up'!$C$4,$V43-4,0)&amp;"")</f>
        <v>Thaisarco</v>
      </c>
      <c r="S43" s="181" t="str">
        <f t="shared" ca="1" si="5"/>
        <v>TH</v>
      </c>
      <c r="T43" s="181" t="str">
        <f ca="1">IF(B43="","",IF(ISERROR(MATCH($J43,SorP!$B$1:$B$6226,0)),"",INDIRECT("'SorP'!$A$"&amp;MATCH($S43&amp;$J43,SorP!C:C,0))))</f>
        <v>TH-83</v>
      </c>
      <c r="U43" s="201"/>
      <c r="V43" s="226">
        <f ca="1">IF(C43="",NA(),IF(OR(C43="Smelter not listed",C43="Smelter not yet identified"),MATCH($B43&amp;$D43,'Smelter Look-up'!$J:$J,0),MATCH($B43&amp;$C43,'Smelter Look-up'!$J:$J,0)))</f>
        <v>547</v>
      </c>
      <c r="X43" s="227">
        <f t="shared" ca="1" si="6"/>
        <v>0</v>
      </c>
      <c r="AB43" s="228" t="str">
        <f t="shared" ca="1" si="7"/>
        <v>TinThaisarco</v>
      </c>
    </row>
    <row r="44" spans="1:28" s="227" customFormat="1" ht="20">
      <c r="A44" s="181" t="s">
        <v>780</v>
      </c>
      <c r="B44" s="182" t="str">
        <f ca="1">IF(LEN(A44)=0,"",INDEX('Smelter Look-up'!$A:$A,MATCH($A44,'Smelter Look-up'!$E:$E,0)))</f>
        <v>Tin</v>
      </c>
      <c r="C44" s="186" t="str">
        <f ca="1">IF(LEN(A44)=0,"",INDEX('Smelter Look-up'!$C:$C,MATCH($A44,'Smelter Look-up'!$E:$E,0)))</f>
        <v>White Solder Metalurgia e Mineracao Ltda.</v>
      </c>
      <c r="D44" s="230"/>
      <c r="E44" s="182" t="str">
        <f ca="1">IF(ISERROR($V44),"",OFFSET('Smelter Look-up'!$D$4,$V44-4,0)&amp;"")</f>
        <v>BRAZIL</v>
      </c>
      <c r="F44" s="182" t="str">
        <f ca="1">IF(ISERROR($V44),"",OFFSET('Smelter Look-up'!$E$4,$V44-4,0))</f>
        <v>CID002036</v>
      </c>
      <c r="G44" s="182" t="str">
        <f ca="1">IF(C44=$X$4,IF(ISERROR($V44),"Enter smelter details","RMI"),IF(ISERROR($V44),"",OFFSET('Smelter Look-up'!$F$4,$V44-4,0)))</f>
        <v>RMI</v>
      </c>
      <c r="H44" s="183">
        <f ca="1">IF(ISERROR($V44),"",OFFSET('Smelter Look-up'!$G$4,$V44-4,0))</f>
        <v>0</v>
      </c>
      <c r="I44" s="184" t="str">
        <f ca="1">IF(ISERROR($V44),"",OFFSET('Smelter Look-up'!$H$4,$V44-4,0))</f>
        <v>Ariquemes</v>
      </c>
      <c r="J44" s="184" t="str">
        <f ca="1">IF(ISERROR($V44),"",OFFSET('Smelter Look-up'!$I$4,$V44-4,0))</f>
        <v>Rondônia</v>
      </c>
      <c r="K44" s="224"/>
      <c r="L44" s="224"/>
      <c r="M44" s="224"/>
      <c r="N44" s="224"/>
      <c r="O44" s="224"/>
      <c r="P44" s="185"/>
      <c r="Q44" s="225"/>
      <c r="R44" s="182" t="str">
        <f ca="1">IF(ISERROR($V44),"",OFFSET('Smelter Look-up'!$C$4,$V44-4,0)&amp;"")</f>
        <v>White Solder Metalurgia e Mineracao Ltda.</v>
      </c>
      <c r="S44" s="181" t="str">
        <f t="shared" ca="1" si="5"/>
        <v>BR</v>
      </c>
      <c r="T44" s="181" t="str">
        <f ca="1">IF(B44="","",IF(ISERROR(MATCH($J44,SorP!$B$1:$B$6226,0)),"",INDIRECT("'SorP'!$A$"&amp;MATCH($S44&amp;$J44,SorP!C:C,0))))</f>
        <v>BR-RO</v>
      </c>
      <c r="U44" s="201"/>
      <c r="V44" s="226">
        <f ca="1">IF(C44="",NA(),IF(OR(C44="Smelter not listed",C44="Smelter not yet identified"),MATCH($B44&amp;$D44,'Smelter Look-up'!$J:$J,0),MATCH($B44&amp;$C44,'Smelter Look-up'!$J:$J,0)))</f>
        <v>556</v>
      </c>
      <c r="X44" s="227">
        <f t="shared" ca="1" si="6"/>
        <v>0</v>
      </c>
      <c r="AB44" s="228" t="str">
        <f t="shared" ca="1" si="7"/>
        <v>TinWhite Solder Metalurgia e Mineracao Ltda.</v>
      </c>
    </row>
    <row r="45" spans="1:28" s="227" customFormat="1" ht="20">
      <c r="A45" s="181" t="s">
        <v>781</v>
      </c>
      <c r="B45" s="182" t="str">
        <f ca="1">IF(LEN(A45)=0,"",INDEX('Smelter Look-up'!$A:$A,MATCH($A45,'Smelter Look-up'!$E:$E,0)))</f>
        <v>Tin</v>
      </c>
      <c r="C45" s="186" t="str">
        <f ca="1">IF(LEN(A45)=0,"",INDEX('Smelter Look-up'!$C:$C,MATCH($A45,'Smelter Look-up'!$E:$E,0)))</f>
        <v>Yunnan Chengfeng Non-ferrous Metals Co., Ltd.</v>
      </c>
      <c r="D45" s="230"/>
      <c r="E45" s="182" t="str">
        <f ca="1">IF(ISERROR($V45),"",OFFSET('Smelter Look-up'!$D$4,$V45-4,0)&amp;"")</f>
        <v>CHINA</v>
      </c>
      <c r="F45" s="182" t="str">
        <f ca="1">IF(ISERROR($V45),"",OFFSET('Smelter Look-up'!$E$4,$V45-4,0))</f>
        <v>CID002158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Yunnan Chengfeng Non-ferrous Metals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565</v>
      </c>
      <c r="X45" s="227">
        <f t="shared" ca="1" si="6"/>
        <v>0</v>
      </c>
      <c r="AB45" s="228" t="str">
        <f t="shared" ca="1" si="7"/>
        <v>TinYunnan Chengfeng Non-ferrous Metals Co., Ltd.</v>
      </c>
    </row>
    <row r="46" spans="1:28" s="227" customFormat="1" ht="20">
      <c r="A46" s="181" t="s">
        <v>782</v>
      </c>
      <c r="B46" s="182" t="str">
        <f ca="1">IF(LEN(A46)=0,"",INDEX('Smelter Look-up'!$A:$A,MATCH($A46,'Smelter Look-up'!$E:$E,0)))</f>
        <v>Tin</v>
      </c>
      <c r="C46" s="186" t="str">
        <f ca="1">IF(LEN(A46)=0,"",INDEX('Smelter Look-up'!$C:$C,MATCH($A46,'Smelter Look-up'!$E:$E,0)))</f>
        <v>Tin Smelting Branch of Yunnan Tin Co., Ltd.</v>
      </c>
      <c r="D46" s="230"/>
      <c r="E46" s="182" t="str">
        <f ca="1">IF(ISERROR($V46),"",OFFSET('Smelter Look-up'!$D$4,$V46-4,0)&amp;"")</f>
        <v>CHINA</v>
      </c>
      <c r="F46" s="182" t="str">
        <f ca="1">IF(ISERROR($V46),"",OFFSET('Smelter Look-up'!$E$4,$V46-4,0))</f>
        <v>CID002180</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Tin Smelting Branch of Yunnan Tin Co., Ltd.</v>
      </c>
      <c r="S46" s="181" t="str">
        <f t="shared" ca="1" si="5"/>
        <v>CN</v>
      </c>
      <c r="T46" s="181" t="str">
        <f ca="1">IF(B46="","",IF(ISERROR(MATCH($J46,SorP!$B$1:$B$6226,0)),"",INDIRECT("'SorP'!$A$"&amp;MATCH($S46&amp;$J46,SorP!C:C,0))))</f>
        <v>CN-YN</v>
      </c>
      <c r="U46" s="201"/>
      <c r="V46" s="226">
        <f ca="1">IF(C46="",NA(),IF(OR(C46="Smelter not listed",C46="Smelter not yet identified"),MATCH($B46&amp;$D46,'Smelter Look-up'!$J:$J,0),MATCH($B46&amp;$C46,'Smelter Look-up'!$J:$J,0)))</f>
        <v>550</v>
      </c>
      <c r="X46" s="227">
        <f t="shared" ca="1" si="6"/>
        <v>0</v>
      </c>
      <c r="AB46" s="228" t="str">
        <f t="shared" ca="1" si="7"/>
        <v>TinTin Smelting Branch of Yunnan Tin Co., Ltd.</v>
      </c>
    </row>
    <row r="47" spans="1:28" s="227" customFormat="1" ht="20">
      <c r="A47" s="181" t="s">
        <v>1392</v>
      </c>
      <c r="B47" s="182" t="str">
        <f ca="1">IF(LEN(A47)=0,"",INDEX('Smelter Look-up'!$A:$A,MATCH($A47,'Smelter Look-up'!$E:$E,0)))</f>
        <v>Tin</v>
      </c>
      <c r="C47" s="186" t="str">
        <f ca="1">IF(LEN(A47)=0,"",INDEX('Smelter Look-up'!$C:$C,MATCH($A47,'Smelter Look-up'!$E:$E,0)))</f>
        <v>PT ATD Makmur Mandiri Jaya</v>
      </c>
      <c r="D47" s="230"/>
      <c r="E47" s="182" t="str">
        <f ca="1">IF(ISERROR($V47),"",OFFSET('Smelter Look-up'!$D$4,$V47-4,0)&amp;"")</f>
        <v>INDONESIA</v>
      </c>
      <c r="F47" s="182" t="str">
        <f ca="1">IF(ISERROR($V47),"",OFFSET('Smelter Look-up'!$E$4,$V47-4,0))</f>
        <v>CID002503</v>
      </c>
      <c r="G47" s="182" t="str">
        <f ca="1">IF(C47=$X$4,IF(ISERROR($V47),"Enter smelter details","RMI"),IF(ISERROR($V47),"",OFFSET('Smelter Look-up'!$F$4,$V47-4,0)))</f>
        <v>RMI</v>
      </c>
      <c r="H47" s="183">
        <f ca="1">IF(ISERROR($V47),"",OFFSET('Smelter Look-up'!$G$4,$V47-4,0))</f>
        <v>0</v>
      </c>
      <c r="I47" s="184" t="str">
        <f ca="1">IF(ISERROR($V47),"",OFFSET('Smelter Look-up'!$H$4,$V47-4,0))</f>
        <v>Sungailiat</v>
      </c>
      <c r="J47" s="184" t="str">
        <f ca="1">IF(ISERROR($V47),"",OFFSET('Smelter Look-up'!$I$4,$V47-4,0))</f>
        <v>Kepulauan Bangka Belitung</v>
      </c>
      <c r="K47" s="224"/>
      <c r="L47" s="224"/>
      <c r="M47" s="224"/>
      <c r="N47" s="224"/>
      <c r="O47" s="224"/>
      <c r="P47" s="185"/>
      <c r="Q47" s="225"/>
      <c r="R47" s="182" t="str">
        <f ca="1">IF(ISERROR($V47),"",OFFSET('Smelter Look-up'!$C$4,$V47-4,0)&amp;"")</f>
        <v>PT ATD Makmur Mandiri Jaya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505</v>
      </c>
      <c r="X47" s="227">
        <f t="shared" ca="1" si="6"/>
        <v>0</v>
      </c>
      <c r="AB47" s="228" t="str">
        <f t="shared" ca="1" si="7"/>
        <v>TinPT ATD Makmur Mandiri Jaya</v>
      </c>
    </row>
    <row r="48" spans="1:28" s="227" customFormat="1" ht="20">
      <c r="A48" s="181" t="s">
        <v>1390</v>
      </c>
      <c r="B48" s="182" t="str">
        <f ca="1">IF(LEN(A48)=0,"",INDEX('Smelter Look-up'!$A:$A,MATCH($A48,'Smelter Look-up'!$E:$E,0)))</f>
        <v>Tin</v>
      </c>
      <c r="C48" s="186" t="str">
        <f ca="1">IF(LEN(A48)=0,"",INDEX('Smelter Look-up'!$C:$C,MATCH($A48,'Smelter Look-up'!$E:$E,0)))</f>
        <v>O.M. Manufacturing Philippines, Inc.</v>
      </c>
      <c r="D48" s="230"/>
      <c r="E48" s="182" t="str">
        <f ca="1">IF(ISERROR($V48),"",OFFSET('Smelter Look-up'!$D$4,$V48-4,0)&amp;"")</f>
        <v>PHILIPPINES</v>
      </c>
      <c r="F48" s="182" t="str">
        <f ca="1">IF(ISERROR($V48),"",OFFSET('Smelter Look-up'!$E$4,$V48-4,0))</f>
        <v>CID002517</v>
      </c>
      <c r="G48" s="182" t="str">
        <f ca="1">IF(C48=$X$4,IF(ISERROR($V48),"Enter smelter details","RMI"),IF(ISERROR($V48),"",OFFSET('Smelter Look-up'!$F$4,$V48-4,0)))</f>
        <v>RMI</v>
      </c>
      <c r="H48" s="183">
        <f ca="1">IF(ISERROR($V48),"",OFFSET('Smelter Look-up'!$G$4,$V48-4,0))</f>
        <v>0</v>
      </c>
      <c r="I48" s="184" t="str">
        <f ca="1">IF(ISERROR($V48),"",OFFSET('Smelter Look-up'!$H$4,$V48-4,0))</f>
        <v>Rosario</v>
      </c>
      <c r="J48" s="184" t="str">
        <f ca="1">IF(ISERROR($V48),"",OFFSET('Smelter Look-up'!$I$4,$V48-4,0))</f>
        <v>Cavite</v>
      </c>
      <c r="K48" s="224"/>
      <c r="L48" s="224"/>
      <c r="M48" s="224"/>
      <c r="N48" s="224"/>
      <c r="O48" s="224"/>
      <c r="P48" s="185"/>
      <c r="Q48" s="225"/>
      <c r="R48" s="182" t="str">
        <f ca="1">IF(ISERROR($V48),"",OFFSET('Smelter Look-up'!$C$4,$V48-4,0)&amp;"")</f>
        <v>O.M. Manufacturing Philippines, Inc.</v>
      </c>
      <c r="S48" s="181" t="str">
        <f t="shared" ca="1" si="5"/>
        <v>PH</v>
      </c>
      <c r="T48" s="181" t="str">
        <f ca="1">IF(B48="","",IF(ISERROR(MATCH($J48,SorP!$B$1:$B$6226,0)),"",INDIRECT("'SorP'!$A$"&amp;MATCH($S48&amp;$J48,SorP!C:C,0))))</f>
        <v>PH-CAV</v>
      </c>
      <c r="U48" s="201"/>
      <c r="V48" s="226">
        <f ca="1">IF(C48="",NA(),IF(OR(C48="Smelter not listed",C48="Smelter not yet identified"),MATCH($B48&amp;$D48,'Smelter Look-up'!$J:$J,0),MATCH($B48&amp;$C48,'Smelter Look-up'!$J:$J,0)))</f>
        <v>497</v>
      </c>
      <c r="X48" s="227">
        <f t="shared" ca="1" si="6"/>
        <v>0</v>
      </c>
      <c r="AB48" s="228" t="str">
        <f t="shared" ca="1" si="7"/>
        <v>TinO.M. Manufacturing Philippines, Inc.</v>
      </c>
    </row>
    <row r="49" spans="1:28" s="227" customFormat="1" ht="20">
      <c r="A49" s="181" t="s">
        <v>15499</v>
      </c>
      <c r="B49" s="182" t="str">
        <f ca="1">IF(LEN(A49)=0,"",INDEX('Smelter Look-up'!$A:$A,MATCH($A49,'Smelter Look-up'!$E:$E,0)))</f>
        <v>Tin</v>
      </c>
      <c r="C49" s="186" t="str">
        <f ca="1">IF(LEN(A49)=0,"",INDEX('Smelter Look-up'!$C:$C,MATCH($A49,'Smelter Look-up'!$E:$E,0)))</f>
        <v>CV Ayi Jaya</v>
      </c>
      <c r="D49" s="230"/>
      <c r="E49" s="182" t="str">
        <f ca="1">IF(ISERROR($V49),"",OFFSET('Smelter Look-up'!$D$4,$V49-4,0)&amp;"")</f>
        <v>INDONESIA</v>
      </c>
      <c r="F49" s="182" t="str">
        <f ca="1">IF(ISERROR($V49),"",OFFSET('Smelter Look-up'!$E$4,$V49-4,0))</f>
        <v>CID002570</v>
      </c>
      <c r="G49" s="182" t="str">
        <f ca="1">IF(C49=$X$4,IF(ISERROR($V49),"Enter smelter details","RMI"),IF(ISERROR($V49),"",OFFSET('Smelter Look-up'!$F$4,$V49-4,0)))</f>
        <v>RMI</v>
      </c>
      <c r="H49" s="183">
        <f ca="1">IF(ISERROR($V49),"",OFFSET('Smelter Look-up'!$G$4,$V49-4,0))</f>
        <v>0</v>
      </c>
      <c r="I49" s="184" t="str">
        <f ca="1">IF(ISERROR($V49),"",OFFSET('Smelter Look-up'!$H$4,$V49-4,0))</f>
        <v>Sungailiat</v>
      </c>
      <c r="J49" s="184" t="str">
        <f ca="1">IF(ISERROR($V49),"",OFFSET('Smelter Look-up'!$I$4,$V49-4,0))</f>
        <v>Kepulauan Bangka Belitung</v>
      </c>
      <c r="K49" s="224"/>
      <c r="L49" s="224"/>
      <c r="M49" s="224"/>
      <c r="N49" s="224"/>
      <c r="O49" s="224"/>
      <c r="P49" s="185"/>
      <c r="Q49" s="225"/>
      <c r="R49" s="182" t="str">
        <f ca="1">IF(ISERROR($V49),"",OFFSET('Smelter Look-up'!$C$4,$V49-4,0)&amp;"")</f>
        <v>CV Ayi Jaya</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423</v>
      </c>
      <c r="X49" s="227">
        <f t="shared" ca="1" si="6"/>
        <v>0</v>
      </c>
      <c r="AB49" s="228" t="str">
        <f t="shared" ca="1" si="7"/>
        <v>TinCV Ayi Jaya</v>
      </c>
    </row>
    <row r="50" spans="1:28" s="227" customFormat="1" ht="20">
      <c r="A50" s="181" t="s">
        <v>15448</v>
      </c>
      <c r="B50" s="182" t="str">
        <f ca="1">IF(LEN(A50)=0,"",INDEX('Smelter Look-up'!$A:$A,MATCH($A50,'Smelter Look-up'!$E:$E,0)))</f>
        <v>Tin</v>
      </c>
      <c r="C50" s="186" t="str">
        <f ca="1">IF(LEN(A50)=0,"",INDEX('Smelter Look-up'!$C:$C,MATCH($A50,'Smelter Look-up'!$E:$E,0)))</f>
        <v>PT Cipta Persada Mulia</v>
      </c>
      <c r="D50" s="230"/>
      <c r="E50" s="182" t="str">
        <f ca="1">IF(ISERROR($V50),"",OFFSET('Smelter Look-up'!$D$4,$V50-4,0)&amp;"")</f>
        <v>INDONESIA</v>
      </c>
      <c r="F50" s="182" t="str">
        <f ca="1">IF(ISERROR($V50),"",OFFSET('Smelter Look-up'!$E$4,$V50-4,0))</f>
        <v>CID002696</v>
      </c>
      <c r="G50" s="182" t="str">
        <f ca="1">IF(C50=$X$4,IF(ISERROR($V50),"Enter smelter details","RMI"),IF(ISERROR($V50),"",OFFSET('Smelter Look-up'!$F$4,$V50-4,0)))</f>
        <v>RMI</v>
      </c>
      <c r="H50" s="183">
        <f ca="1">IF(ISERROR($V50),"",OFFSET('Smelter Look-up'!$G$4,$V50-4,0))</f>
        <v>0</v>
      </c>
      <c r="I50" s="184" t="str">
        <f ca="1">IF(ISERROR($V50),"",OFFSET('Smelter Look-up'!$H$4,$V50-4,0))</f>
        <v>Batam</v>
      </c>
      <c r="J50" s="184" t="str">
        <f ca="1">IF(ISERROR($V50),"",OFFSET('Smelter Look-up'!$I$4,$V50-4,0))</f>
        <v>Kepulauan Riau</v>
      </c>
      <c r="K50" s="224"/>
      <c r="L50" s="224"/>
      <c r="M50" s="224"/>
      <c r="N50" s="224"/>
      <c r="O50" s="224"/>
      <c r="P50" s="185"/>
      <c r="Q50" s="225"/>
      <c r="R50" s="182" t="str">
        <f ca="1">IF(ISERROR($V50),"",OFFSET('Smelter Look-up'!$C$4,$V50-4,0)&amp;"")</f>
        <v>PT Cipta Persada Mulia</v>
      </c>
      <c r="S50" s="181" t="str">
        <f t="shared" ca="1" si="5"/>
        <v>ID</v>
      </c>
      <c r="T50" s="181" t="str">
        <f ca="1">IF(B50="","",IF(ISERROR(MATCH($J50,SorP!$B$1:$B$6226,0)),"",INDIRECT("'SorP'!$A$"&amp;MATCH($S50&amp;$J50,SorP!C:C,0))))</f>
        <v>ID-KR</v>
      </c>
      <c r="U50" s="201"/>
      <c r="V50" s="226">
        <f ca="1">IF(C50="",NA(),IF(OR(C50="Smelter not listed",C50="Smelter not yet identified"),MATCH($B50&amp;$D50,'Smelter Look-up'!$J:$J,0),MATCH($B50&amp;$C50,'Smelter Look-up'!$J:$J,0)))</f>
        <v>513</v>
      </c>
      <c r="X50" s="227">
        <f t="shared" ca="1" si="6"/>
        <v>0</v>
      </c>
      <c r="AB50" s="228" t="str">
        <f t="shared" ca="1" si="7"/>
        <v>TinPT Cipta Persada Mulia</v>
      </c>
    </row>
    <row r="51" spans="1:28" s="227" customFormat="1" ht="20">
      <c r="A51" s="181" t="s">
        <v>2514</v>
      </c>
      <c r="B51" s="182" t="str">
        <f ca="1">IF(LEN(A51)=0,"",INDEX('Smelter Look-up'!$A:$A,MATCH($A51,'Smelter Look-up'!$E:$E,0)))</f>
        <v>Tin</v>
      </c>
      <c r="C51" s="186" t="str">
        <f ca="1">IF(LEN(A51)=0,"",INDEX('Smelter Look-up'!$C:$C,MATCH($A51,'Smelter Look-up'!$E:$E,0)))</f>
        <v>Super Ligas</v>
      </c>
      <c r="D51" s="230"/>
      <c r="E51" s="182" t="str">
        <f ca="1">IF(ISERROR($V51),"",OFFSET('Smelter Look-up'!$D$4,$V51-4,0)&amp;"")</f>
        <v>BRAZIL</v>
      </c>
      <c r="F51" s="182" t="str">
        <f ca="1">IF(ISERROR($V51),"",OFFSET('Smelter Look-up'!$E$4,$V51-4,0))</f>
        <v>CID002756</v>
      </c>
      <c r="G51" s="182" t="str">
        <f ca="1">IF(C51=$X$4,IF(ISERROR($V51),"Enter smelter details","RMI"),IF(ISERROR($V51),"",OFFSET('Smelter Look-up'!$F$4,$V51-4,0)))</f>
        <v>RMI</v>
      </c>
      <c r="H51" s="183">
        <f ca="1">IF(ISERROR($V51),"",OFFSET('Smelter Look-up'!$G$4,$V51-4,0))</f>
        <v>0</v>
      </c>
      <c r="I51" s="184" t="str">
        <f ca="1">IF(ISERROR($V51),"",OFFSET('Smelter Look-up'!$H$4,$V51-4,0))</f>
        <v>Piracicaba</v>
      </c>
      <c r="J51" s="184" t="str">
        <f ca="1">IF(ISERROR($V51),"",OFFSET('Smelter Look-up'!$I$4,$V51-4,0))</f>
        <v>São Paulo</v>
      </c>
      <c r="K51" s="224"/>
      <c r="L51" s="224"/>
      <c r="M51" s="224"/>
      <c r="N51" s="224"/>
      <c r="O51" s="224"/>
      <c r="P51" s="185"/>
      <c r="Q51" s="225"/>
      <c r="R51" s="182" t="str">
        <f ca="1">IF(ISERROR($V51),"",OFFSET('Smelter Look-up'!$C$4,$V51-4,0)&amp;"")</f>
        <v>Super Ligas</v>
      </c>
      <c r="S51" s="181" t="str">
        <f t="shared" ca="1" si="5"/>
        <v>BR</v>
      </c>
      <c r="T51" s="181" t="str">
        <f ca="1">IF(B51="","",IF(ISERROR(MATCH($J51,SorP!$B$1:$B$6226,0)),"",INDIRECT("'SorP'!$A$"&amp;MATCH($S51&amp;$J51,SorP!C:C,0))))</f>
        <v>BR-SP</v>
      </c>
      <c r="U51" s="201"/>
      <c r="V51" s="226">
        <f ca="1">IF(C51="",NA(),IF(OR(C51="Smelter not listed",C51="Smelter not yet identified"),MATCH($B51&amp;$D51,'Smelter Look-up'!$J:$J,0),MATCH($B51&amp;$C51,'Smelter Look-up'!$J:$J,0)))</f>
        <v>543</v>
      </c>
      <c r="X51" s="227">
        <f t="shared" ca="1" si="6"/>
        <v>0</v>
      </c>
      <c r="AB51" s="228" t="str">
        <f t="shared" ca="1" si="7"/>
        <v>TinSuper Ligas</v>
      </c>
    </row>
    <row r="52" spans="1:28" s="227" customFormat="1" ht="20">
      <c r="A52" s="181" t="s">
        <v>1801</v>
      </c>
      <c r="B52" s="182" t="str">
        <f ca="1">IF(LEN(A52)=0,"",INDEX('Smelter Look-up'!$A:$A,MATCH($A52,'Smelter Look-up'!$E:$E,0)))</f>
        <v>Tin</v>
      </c>
      <c r="C52" s="186" t="str">
        <f ca="1">IF(LEN(A52)=0,"",INDEX('Smelter Look-up'!$C:$C,MATCH($A52,'Smelter Look-up'!$E:$E,0)))</f>
        <v>Aurubis Beerse</v>
      </c>
      <c r="D52" s="230"/>
      <c r="E52" s="182" t="str">
        <f ca="1">IF(ISERROR($V52),"",OFFSET('Smelter Look-up'!$D$4,$V52-4,0)&amp;"")</f>
        <v>BELGIUM</v>
      </c>
      <c r="F52" s="182" t="str">
        <f ca="1">IF(ISERROR($V52),"",OFFSET('Smelter Look-up'!$E$4,$V52-4,0))</f>
        <v>CID002773</v>
      </c>
      <c r="G52" s="182" t="str">
        <f ca="1">IF(C52=$X$4,IF(ISERROR($V52),"Enter smelter details","RMI"),IF(ISERROR($V52),"",OFFSET('Smelter Look-up'!$F$4,$V52-4,0)))</f>
        <v>RMI</v>
      </c>
      <c r="H52" s="183">
        <f ca="1">IF(ISERROR($V52),"",OFFSET('Smelter Look-up'!$G$4,$V52-4,0))</f>
        <v>0</v>
      </c>
      <c r="I52" s="184" t="str">
        <f ca="1">IF(ISERROR($V52),"",OFFSET('Smelter Look-up'!$H$4,$V52-4,0))</f>
        <v>Beerse</v>
      </c>
      <c r="J52" s="184" t="str">
        <f ca="1">IF(ISERROR($V52),"",OFFSET('Smelter Look-up'!$I$4,$V52-4,0))</f>
        <v>Antwerpen</v>
      </c>
      <c r="K52" s="224"/>
      <c r="L52" s="224"/>
      <c r="M52" s="224"/>
      <c r="N52" s="224"/>
      <c r="O52" s="224"/>
      <c r="P52" s="185"/>
      <c r="Q52" s="225"/>
      <c r="R52" s="182" t="str">
        <f ca="1">IF(ISERROR($V52),"",OFFSET('Smelter Look-up'!$C$4,$V52-4,0)&amp;"")</f>
        <v>Aurubis Beerse</v>
      </c>
      <c r="S52" s="181" t="str">
        <f t="shared" ca="1" si="5"/>
        <v>BE</v>
      </c>
      <c r="T52" s="181" t="str">
        <f ca="1">IF(B52="","",IF(ISERROR(MATCH($J52,SorP!$B$1:$B$6226,0)),"",INDIRECT("'SorP'!$A$"&amp;MATCH($S52&amp;$J52,SorP!C:C,0))))</f>
        <v>BE-VAN</v>
      </c>
      <c r="U52" s="201"/>
      <c r="V52" s="226">
        <f ca="1">IF(C52="",NA(),IF(OR(C52="Smelter not listed",C52="Smelter not yet identified"),MATCH($B52&amp;$D52,'Smelter Look-up'!$J:$J,0),MATCH($B52&amp;$C52,'Smelter Look-up'!$J:$J,0)))</f>
        <v>405</v>
      </c>
      <c r="X52" s="227">
        <f t="shared" ca="1" si="6"/>
        <v>0</v>
      </c>
      <c r="AB52" s="228" t="str">
        <f t="shared" ca="1" si="7"/>
        <v>TinAurubis Beerse</v>
      </c>
    </row>
    <row r="53" spans="1:28" s="227" customFormat="1" ht="20">
      <c r="A53" s="181" t="s">
        <v>1803</v>
      </c>
      <c r="B53" s="182" t="str">
        <f ca="1">IF(LEN(A53)=0,"",INDEX('Smelter Look-up'!$A:$A,MATCH($A53,'Smelter Look-up'!$E:$E,0)))</f>
        <v>Tin</v>
      </c>
      <c r="C53" s="186" t="str">
        <f ca="1">IF(LEN(A53)=0,"",INDEX('Smelter Look-up'!$C:$C,MATCH($A53,'Smelter Look-up'!$E:$E,0)))</f>
        <v>Aurubis Berango</v>
      </c>
      <c r="D53" s="230"/>
      <c r="E53" s="182" t="str">
        <f ca="1">IF(ISERROR($V53),"",OFFSET('Smelter Look-up'!$D$4,$V53-4,0)&amp;"")</f>
        <v>SPAIN</v>
      </c>
      <c r="F53" s="182" t="str">
        <f ca="1">IF(ISERROR($V53),"",OFFSET('Smelter Look-up'!$E$4,$V53-4,0))</f>
        <v>CID002774</v>
      </c>
      <c r="G53" s="182" t="str">
        <f ca="1">IF(C53=$X$4,IF(ISERROR($V53),"Enter smelter details","RMI"),IF(ISERROR($V53),"",OFFSET('Smelter Look-up'!$F$4,$V53-4,0)))</f>
        <v>RMI</v>
      </c>
      <c r="H53" s="183">
        <f ca="1">IF(ISERROR($V53),"",OFFSET('Smelter Look-up'!$G$4,$V53-4,0))</f>
        <v>0</v>
      </c>
      <c r="I53" s="184" t="str">
        <f ca="1">IF(ISERROR($V53),"",OFFSET('Smelter Look-up'!$H$4,$V53-4,0))</f>
        <v>Berango</v>
      </c>
      <c r="J53" s="184" t="str">
        <f ca="1">IF(ISERROR($V53),"",OFFSET('Smelter Look-up'!$I$4,$V53-4,0))</f>
        <v>Bizkaia</v>
      </c>
      <c r="K53" s="224"/>
      <c r="L53" s="224"/>
      <c r="M53" s="224"/>
      <c r="N53" s="224"/>
      <c r="O53" s="224"/>
      <c r="P53" s="185"/>
      <c r="Q53" s="225"/>
      <c r="R53" s="182" t="str">
        <f ca="1">IF(ISERROR($V53),"",OFFSET('Smelter Look-up'!$C$4,$V53-4,0)&amp;"")</f>
        <v>Aurubis Berango</v>
      </c>
      <c r="S53" s="181" t="str">
        <f t="shared" ca="1" si="5"/>
        <v>ES</v>
      </c>
      <c r="T53" s="181" t="str">
        <f ca="1">IF(B53="","",IF(ISERROR(MATCH($J53,SorP!$B$1:$B$6226,0)),"",INDIRECT("'SorP'!$A$"&amp;MATCH($S53&amp;$J53,SorP!C:C,0))))</f>
        <v>ES-BI</v>
      </c>
      <c r="U53" s="201"/>
      <c r="V53" s="226">
        <f ca="1">IF(C53="",NA(),IF(OR(C53="Smelter not listed",C53="Smelter not yet identified"),MATCH($B53&amp;$D53,'Smelter Look-up'!$J:$J,0),MATCH($B53&amp;$C53,'Smelter Look-up'!$J:$J,0)))</f>
        <v>406</v>
      </c>
      <c r="X53" s="227">
        <f t="shared" ca="1" si="6"/>
        <v>0</v>
      </c>
      <c r="AB53" s="228" t="str">
        <f t="shared" ca="1" si="7"/>
        <v>TinAurubis Berango</v>
      </c>
    </row>
    <row r="54" spans="1:28" s="227" customFormat="1" ht="20">
      <c r="A54" s="181" t="s">
        <v>15458</v>
      </c>
      <c r="B54" s="182" t="str">
        <f ca="1">IF(LEN(A54)=0,"",INDEX('Smelter Look-up'!$A:$A,MATCH($A54,'Smelter Look-up'!$E:$E,0)))</f>
        <v>Tin</v>
      </c>
      <c r="C54" s="186" t="str">
        <f ca="1">IF(LEN(A54)=0,"",INDEX('Smelter Look-up'!$C:$C,MATCH($A54,'Smelter Look-up'!$E:$E,0)))</f>
        <v>PT Sukses Inti Makmur (SIM)</v>
      </c>
      <c r="D54" s="230"/>
      <c r="E54" s="182" t="str">
        <f ca="1">IF(ISERROR($V54),"",OFFSET('Smelter Look-up'!$D$4,$V54-4,0)&amp;"")</f>
        <v>INDONESIA</v>
      </c>
      <c r="F54" s="182" t="str">
        <f ca="1">IF(ISERROR($V54),"",OFFSET('Smelter Look-up'!$E$4,$V54-4,0))</f>
        <v>CID002816</v>
      </c>
      <c r="G54" s="182" t="str">
        <f ca="1">IF(C54=$X$4,IF(ISERROR($V54),"Enter smelter details","RMI"),IF(ISERROR($V54),"",OFFSET('Smelter Look-up'!$F$4,$V54-4,0)))</f>
        <v>RMI</v>
      </c>
      <c r="H54" s="183">
        <f ca="1">IF(ISERROR($V54),"",OFFSET('Smelter Look-up'!$G$4,$V54-4,0))</f>
        <v>0</v>
      </c>
      <c r="I54" s="184" t="str">
        <f ca="1">IF(ISERROR($V54),"",OFFSET('Smelter Look-up'!$H$4,$V54-4,0))</f>
        <v>Belitung</v>
      </c>
      <c r="J54" s="184" t="str">
        <f ca="1">IF(ISERROR($V54),"",OFFSET('Smelter Look-up'!$I$4,$V54-4,0))</f>
        <v>Kepulauan Bangka Belitung</v>
      </c>
      <c r="K54" s="224"/>
      <c r="L54" s="224"/>
      <c r="M54" s="224"/>
      <c r="N54" s="224"/>
      <c r="O54" s="224"/>
      <c r="P54" s="185"/>
      <c r="Q54" s="225"/>
      <c r="R54" s="182" t="str">
        <f ca="1">IF(ISERROR($V54),"",OFFSET('Smelter Look-up'!$C$4,$V54-4,0)&amp;"")</f>
        <v>PT Sukses Inti Makmur (SIM)</v>
      </c>
      <c r="S54" s="181" t="str">
        <f t="shared" ca="1" si="5"/>
        <v>ID</v>
      </c>
      <c r="T54" s="181" t="str">
        <f ca="1">IF(B54="","",IF(ISERROR(MATCH($J54,SorP!$B$1:$B$6226,0)),"",INDIRECT("'SorP'!$A$"&amp;MATCH($S54&amp;$J54,SorP!C:C,0))))</f>
        <v>ID-BB</v>
      </c>
      <c r="U54" s="201"/>
      <c r="V54" s="226">
        <f ca="1">IF(C54="",NA(),IF(OR(C54="Smelter not listed",C54="Smelter not yet identified"),MATCH($B54&amp;$D54,'Smelter Look-up'!$J:$J,0),MATCH($B54&amp;$C54,'Smelter Look-up'!$J:$J,0)))</f>
        <v>529</v>
      </c>
      <c r="X54" s="227">
        <f t="shared" ca="1" si="6"/>
        <v>0</v>
      </c>
      <c r="AB54" s="228" t="str">
        <f t="shared" ca="1" si="7"/>
        <v>TinPT Sukses Inti Makmur (SIM)</v>
      </c>
    </row>
    <row r="55" spans="1:28" s="227" customFormat="1" ht="20">
      <c r="A55" s="181" t="s">
        <v>15078</v>
      </c>
      <c r="B55" s="182" t="str">
        <f ca="1">IF(LEN(A55)=0,"",INDEX('Smelter Look-up'!$A:$A,MATCH($A55,'Smelter Look-up'!$E:$E,0)))</f>
        <v>Tin</v>
      </c>
      <c r="C55" s="186" t="str">
        <f ca="1">IF(LEN(A55)=0,"",INDEX('Smelter Look-up'!$C:$C,MATCH($A55,'Smelter Look-up'!$E:$E,0)))</f>
        <v>PT Menara Cipta Mulia</v>
      </c>
      <c r="D55" s="230"/>
      <c r="E55" s="182" t="str">
        <f ca="1">IF(ISERROR($V55),"",OFFSET('Smelter Look-up'!$D$4,$V55-4,0)&amp;"")</f>
        <v>INDONESIA</v>
      </c>
      <c r="F55" s="182" t="str">
        <f ca="1">IF(ISERROR($V55),"",OFFSET('Smelter Look-up'!$E$4,$V55-4,0))</f>
        <v>CID002835</v>
      </c>
      <c r="G55" s="182" t="str">
        <f ca="1">IF(C55=$X$4,IF(ISERROR($V55),"Enter smelter details","RMI"),IF(ISERROR($V55),"",OFFSET('Smelter Look-up'!$F$4,$V55-4,0)))</f>
        <v>RMI</v>
      </c>
      <c r="H55" s="183">
        <f ca="1">IF(ISERROR($V55),"",OFFSET('Smelter Look-up'!$G$4,$V55-4,0))</f>
        <v>0</v>
      </c>
      <c r="I55" s="184" t="str">
        <f ca="1">IF(ISERROR($V55),"",OFFSET('Smelter Look-up'!$H$4,$V55-4,0))</f>
        <v>Mentawak</v>
      </c>
      <c r="J55" s="184" t="str">
        <f ca="1">IF(ISERROR($V55),"",OFFSET('Smelter Look-up'!$I$4,$V55-4,0))</f>
        <v>Kepulauan Bangka Belitung</v>
      </c>
      <c r="K55" s="224"/>
      <c r="L55" s="224"/>
      <c r="M55" s="224"/>
      <c r="N55" s="224"/>
      <c r="O55" s="224"/>
      <c r="P55" s="185"/>
      <c r="Q55" s="225"/>
      <c r="R55" s="182" t="str">
        <f ca="1">IF(ISERROR($V55),"",OFFSET('Smelter Look-up'!$C$4,$V55-4,0)&amp;"")</f>
        <v>PT Menara Cipta Mulia</v>
      </c>
      <c r="S55" s="181" t="str">
        <f t="shared" ca="1" si="5"/>
        <v>ID</v>
      </c>
      <c r="T55" s="181" t="str">
        <f ca="1">IF(B55="","",IF(ISERROR(MATCH($J55,SorP!$B$1:$B$6226,0)),"",INDIRECT("'SorP'!$A$"&amp;MATCH($S55&amp;$J55,SorP!C:C,0))))</f>
        <v>ID-BB</v>
      </c>
      <c r="U55" s="201"/>
      <c r="V55" s="226">
        <f ca="1">IF(C55="",NA(),IF(OR(C55="Smelter not listed",C55="Smelter not yet identified"),MATCH($B55&amp;$D55,'Smelter Look-up'!$J:$J,0),MATCH($B55&amp;$C55,'Smelter Look-up'!$J:$J,0)))</f>
        <v>516</v>
      </c>
      <c r="X55" s="227">
        <f t="shared" ca="1" si="6"/>
        <v>0</v>
      </c>
      <c r="AB55" s="228" t="str">
        <f t="shared" ca="1" si="7"/>
        <v>TinPT Menara Cipta Mulia</v>
      </c>
    </row>
    <row r="56" spans="1:28" s="227" customFormat="1" ht="20">
      <c r="A56" s="181" t="s">
        <v>2512</v>
      </c>
      <c r="B56" s="182" t="str">
        <f ca="1">IF(LEN(A56)=0,"",INDEX('Smelter Look-up'!$A:$A,MATCH($A56,'Smelter Look-up'!$E:$E,0)))</f>
        <v>Tin</v>
      </c>
      <c r="C56" s="186" t="str">
        <f ca="1">IF(LEN(A56)=0,"",INDEX('Smelter Look-up'!$C:$C,MATCH($A56,'Smelter Look-up'!$E:$E,0)))</f>
        <v>Guangdong Hanhe Non-Ferrous Metal Co., Ltd.</v>
      </c>
      <c r="D56" s="230"/>
      <c r="E56" s="182" t="str">
        <f ca="1">IF(ISERROR($V56),"",OFFSET('Smelter Look-up'!$D$4,$V56-4,0)&amp;"")</f>
        <v>CHINA</v>
      </c>
      <c r="F56" s="182" t="str">
        <f ca="1">IF(ISERROR($V56),"",OFFSET('Smelter Look-up'!$E$4,$V56-4,0))</f>
        <v>CID003116</v>
      </c>
      <c r="G56" s="182" t="str">
        <f ca="1">IF(C56=$X$4,IF(ISERROR($V56),"Enter smelter details","RMI"),IF(ISERROR($V56),"",OFFSET('Smelter Look-up'!$F$4,$V56-4,0)))</f>
        <v>RMI</v>
      </c>
      <c r="H56" s="183">
        <f ca="1">IF(ISERROR($V56),"",OFFSET('Smelter Look-up'!$G$4,$V56-4,0))</f>
        <v>0</v>
      </c>
      <c r="I56" s="184" t="str">
        <f ca="1">IF(ISERROR($V56),"",OFFSET('Smelter Look-up'!$H$4,$V56-4,0))</f>
        <v>Chaozhou</v>
      </c>
      <c r="J56" s="184" t="str">
        <f ca="1">IF(ISERROR($V56),"",OFFSET('Smelter Look-up'!$I$4,$V56-4,0))</f>
        <v>Guangdong Sheng</v>
      </c>
      <c r="K56" s="224"/>
      <c r="L56" s="224"/>
      <c r="M56" s="224"/>
      <c r="N56" s="224"/>
      <c r="O56" s="224"/>
      <c r="P56" s="185"/>
      <c r="Q56" s="225"/>
      <c r="R56" s="182" t="str">
        <f ca="1">IF(ISERROR($V56),"",OFFSET('Smelter Look-up'!$C$4,$V56-4,0)&amp;"")</f>
        <v>Guangdong Hanhe Non-Ferrous Metal Co., Ltd.</v>
      </c>
      <c r="S56" s="181" t="str">
        <f t="shared" ca="1" si="5"/>
        <v>CN</v>
      </c>
      <c r="T56" s="181" t="str">
        <f ca="1">IF(B56="","",IF(ISERROR(MATCH($J56,SorP!$B$1:$B$6226,0)),"",INDIRECT("'SorP'!$A$"&amp;MATCH($S56&amp;$J56,SorP!C:C,0))))</f>
        <v>CN-GD</v>
      </c>
      <c r="U56" s="201"/>
      <c r="V56" s="226">
        <f ca="1">IF(C56="",NA(),IF(OR(C56="Smelter not listed",C56="Smelter not yet identified"),MATCH($B56&amp;$D56,'Smelter Look-up'!$J:$J,0),MATCH($B56&amp;$C56,'Smelter Look-up'!$J:$J,0)))</f>
        <v>455</v>
      </c>
      <c r="X56" s="227">
        <f t="shared" ca="1" si="6"/>
        <v>0</v>
      </c>
      <c r="AB56" s="228" t="str">
        <f t="shared" ca="1" si="7"/>
        <v>TinGuangdong Hanhe Non-Ferrous Metal Co., Ltd.</v>
      </c>
    </row>
    <row r="57" spans="1:28" s="227" customFormat="1" ht="20">
      <c r="A57" s="181" t="s">
        <v>12908</v>
      </c>
      <c r="B57" s="182" t="str">
        <f ca="1">IF(LEN(A57)=0,"",INDEX('Smelter Look-up'!$A:$A,MATCH($A57,'Smelter Look-up'!$E:$E,0)))</f>
        <v>Tin</v>
      </c>
      <c r="C57" s="186" t="str">
        <f ca="1">IF(LEN(A57)=0,"",INDEX('Smelter Look-up'!$C:$C,MATCH($A57,'Smelter Look-up'!$E:$E,0)))</f>
        <v>Chifeng Dajingzi Tin Industry Co., Ltd.</v>
      </c>
      <c r="D57" s="230"/>
      <c r="E57" s="182" t="str">
        <f ca="1">IF(ISERROR($V57),"",OFFSET('Smelter Look-up'!$D$4,$V57-4,0)&amp;"")</f>
        <v>CHINA</v>
      </c>
      <c r="F57" s="182" t="str">
        <f ca="1">IF(ISERROR($V57),"",OFFSET('Smelter Look-up'!$E$4,$V57-4,0))</f>
        <v>CID003190</v>
      </c>
      <c r="G57" s="182" t="str">
        <f ca="1">IF(C57=$X$4,IF(ISERROR($V57),"Enter smelter details","RMI"),IF(ISERROR($V57),"",OFFSET('Smelter Look-up'!$F$4,$V57-4,0)))</f>
        <v>RMI</v>
      </c>
      <c r="H57" s="183">
        <f ca="1">IF(ISERROR($V57),"",OFFSET('Smelter Look-up'!$G$4,$V57-4,0))</f>
        <v>0</v>
      </c>
      <c r="I57" s="184" t="str">
        <f ca="1">IF(ISERROR($V57),"",OFFSET('Smelter Look-up'!$H$4,$V57-4,0))</f>
        <v>Chifeng</v>
      </c>
      <c r="J57" s="184" t="str">
        <f ca="1">IF(ISERROR($V57),"",OFFSET('Smelter Look-up'!$I$4,$V57-4,0))</f>
        <v>Nei Mongol Zizhiqu</v>
      </c>
      <c r="K57" s="224"/>
      <c r="L57" s="224"/>
      <c r="M57" s="224"/>
      <c r="N57" s="224"/>
      <c r="O57" s="224"/>
      <c r="P57" s="185"/>
      <c r="Q57" s="225"/>
      <c r="R57" s="182" t="str">
        <f ca="1">IF(ISERROR($V57),"",OFFSET('Smelter Look-up'!$C$4,$V57-4,0)&amp;"")</f>
        <v>Chifeng Dajingzi Tin Industry Co., Ltd.</v>
      </c>
      <c r="S57" s="181" t="str">
        <f t="shared" ca="1" si="5"/>
        <v>CN</v>
      </c>
      <c r="T57" s="181" t="str">
        <f ca="1">IF(B57="","",IF(ISERROR(MATCH($J57,SorP!$B$1:$B$6226,0)),"",INDIRECT("'SorP'!$A$"&amp;MATCH($S57&amp;$J57,SorP!C:C,0))))</f>
        <v>CN-NM</v>
      </c>
      <c r="U57" s="201"/>
      <c r="V57" s="226">
        <f ca="1">IF(C57="",NA(),IF(OR(C57="Smelter not listed",C57="Smelter not yet identified"),MATCH($B57&amp;$D57,'Smelter Look-up'!$J:$J,0),MATCH($B57&amp;$C57,'Smelter Look-up'!$J:$J,0)))</f>
        <v>412</v>
      </c>
      <c r="X57" s="227">
        <f t="shared" ca="1" si="6"/>
        <v>0</v>
      </c>
      <c r="AB57" s="228" t="str">
        <f t="shared" ca="1" si="7"/>
        <v>TinChifeng Dajingzi Tin Industry Co., Ltd.</v>
      </c>
    </row>
    <row r="58" spans="1:28" s="227" customFormat="1" ht="20">
      <c r="A58" s="181" t="s">
        <v>14001</v>
      </c>
      <c r="B58" s="182" t="str">
        <f ca="1">IF(LEN(A58)=0,"",INDEX('Smelter Look-up'!$A:$A,MATCH($A58,'Smelter Look-up'!$E:$E,0)))</f>
        <v>Tin</v>
      </c>
      <c r="C58" s="186" t="str">
        <f ca="1">IF(LEN(A58)=0,"",INDEX('Smelter Look-up'!$C:$C,MATCH($A58,'Smelter Look-up'!$E:$E,0)))</f>
        <v>PT Bangka Serumpun</v>
      </c>
      <c r="D58" s="230"/>
      <c r="E58" s="182" t="str">
        <f ca="1">IF(ISERROR($V58),"",OFFSET('Smelter Look-up'!$D$4,$V58-4,0)&amp;"")</f>
        <v>INDONESIA</v>
      </c>
      <c r="F58" s="182" t="str">
        <f ca="1">IF(ISERROR($V58),"",OFFSET('Smelter Look-up'!$E$4,$V58-4,0))</f>
        <v>CID003205</v>
      </c>
      <c r="G58" s="182" t="str">
        <f ca="1">IF(C58=$X$4,IF(ISERROR($V58),"Enter smelter details","RMI"),IF(ISERROR($V58),"",OFFSET('Smelter Look-up'!$F$4,$V58-4,0)))</f>
        <v>RMI</v>
      </c>
      <c r="H58" s="183">
        <f ca="1">IF(ISERROR($V58),"",OFFSET('Smelter Look-up'!$G$4,$V58-4,0))</f>
        <v>0</v>
      </c>
      <c r="I58" s="184" t="str">
        <f ca="1">IF(ISERROR($V58),"",OFFSET('Smelter Look-up'!$H$4,$V58-4,0))</f>
        <v>Pangkalpinang</v>
      </c>
      <c r="J58" s="184" t="str">
        <f ca="1">IF(ISERROR($V58),"",OFFSET('Smelter Look-up'!$I$4,$V58-4,0))</f>
        <v>Kepulauan Bangka Belitung</v>
      </c>
      <c r="K58" s="224"/>
      <c r="L58" s="224"/>
      <c r="M58" s="224"/>
      <c r="N58" s="224"/>
      <c r="O58" s="224"/>
      <c r="P58" s="185"/>
      <c r="Q58" s="225"/>
      <c r="R58" s="182" t="str">
        <f ca="1">IF(ISERROR($V58),"",OFFSET('Smelter Look-up'!$C$4,$V58-4,0)&amp;"")</f>
        <v>PT Bangka Serumpun</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509</v>
      </c>
      <c r="X58" s="227">
        <f t="shared" ca="1" si="6"/>
        <v>0</v>
      </c>
      <c r="AB58" s="228" t="str">
        <f t="shared" ca="1" si="7"/>
        <v>TinPT Bangka Serumpun</v>
      </c>
    </row>
    <row r="59" spans="1:28" s="227" customFormat="1" ht="20">
      <c r="A59" s="181" t="s">
        <v>13161</v>
      </c>
      <c r="B59" s="182" t="str">
        <f ca="1">IF(LEN(A59)=0,"",INDEX('Smelter Look-up'!$A:$A,MATCH($A59,'Smelter Look-up'!$E:$E,0)))</f>
        <v>Tin</v>
      </c>
      <c r="C59" s="186" t="str">
        <f ca="1">IF(LEN(A59)=0,"",INDEX('Smelter Look-up'!$C:$C,MATCH($A59,'Smelter Look-up'!$E:$E,0)))</f>
        <v>Tin Technology &amp; Refining</v>
      </c>
      <c r="D59" s="230"/>
      <c r="E59" s="182" t="str">
        <f ca="1">IF(ISERROR($V59),"",OFFSET('Smelter Look-up'!$D$4,$V59-4,0)&amp;"")</f>
        <v>UNITED STATES OF AMERICA</v>
      </c>
      <c r="F59" s="182" t="str">
        <f ca="1">IF(ISERROR($V59),"",OFFSET('Smelter Look-up'!$E$4,$V59-4,0))</f>
        <v>CID003325</v>
      </c>
      <c r="G59" s="182" t="str">
        <f ca="1">IF(C59=$X$4,IF(ISERROR($V59),"Enter smelter details","RMI"),IF(ISERROR($V59),"",OFFSET('Smelter Look-up'!$F$4,$V59-4,0)))</f>
        <v>RMI</v>
      </c>
      <c r="H59" s="183">
        <f ca="1">IF(ISERROR($V59),"",OFFSET('Smelter Look-up'!$G$4,$V59-4,0))</f>
        <v>0</v>
      </c>
      <c r="I59" s="184" t="str">
        <f ca="1">IF(ISERROR($V59),"",OFFSET('Smelter Look-up'!$H$4,$V59-4,0))</f>
        <v>West Chester</v>
      </c>
      <c r="J59" s="184" t="str">
        <f ca="1">IF(ISERROR($V59),"",OFFSET('Smelter Look-up'!$I$4,$V59-4,0))</f>
        <v>Pennsylvania</v>
      </c>
      <c r="K59" s="224"/>
      <c r="L59" s="224"/>
      <c r="M59" s="224"/>
      <c r="N59" s="224"/>
      <c r="O59" s="224"/>
      <c r="P59" s="185"/>
      <c r="Q59" s="225"/>
      <c r="R59" s="182" t="str">
        <f ca="1">IF(ISERROR($V59),"",OFFSET('Smelter Look-up'!$C$4,$V59-4,0)&amp;"")</f>
        <v>Tin Technology &amp; Refining</v>
      </c>
      <c r="S59" s="181" t="str">
        <f t="shared" ca="1" si="5"/>
        <v>US</v>
      </c>
      <c r="T59" s="181" t="str">
        <f ca="1">IF(B59="","",IF(ISERROR(MATCH($J59,SorP!$B$1:$B$6226,0)),"",INDIRECT("'SorP'!$A$"&amp;MATCH($S59&amp;$J59,SorP!C:C,0))))</f>
        <v>US-PA</v>
      </c>
      <c r="U59" s="201"/>
      <c r="V59" s="226">
        <f ca="1">IF(C59="",NA(),IF(OR(C59="Smelter not listed",C59="Smelter not yet identified"),MATCH($B59&amp;$D59,'Smelter Look-up'!$J:$J,0),MATCH($B59&amp;$C59,'Smelter Look-up'!$J:$J,0)))</f>
        <v>551</v>
      </c>
      <c r="X59" s="227">
        <f t="shared" ca="1" si="6"/>
        <v>0</v>
      </c>
      <c r="AB59" s="228" t="str">
        <f t="shared" ca="1" si="7"/>
        <v>TinTin Technology &amp; Refining</v>
      </c>
    </row>
    <row r="60" spans="1:28" s="227" customFormat="1" ht="20">
      <c r="A60" s="181" t="s">
        <v>15082</v>
      </c>
      <c r="B60" s="182" t="str">
        <f ca="1">IF(LEN(A60)=0,"",INDEX('Smelter Look-up'!$A:$A,MATCH($A60,'Smelter Look-up'!$E:$E,0)))</f>
        <v>Tin</v>
      </c>
      <c r="C60" s="186" t="str">
        <f ca="1">IF(LEN(A60)=0,"",INDEX('Smelter Look-up'!$C:$C,MATCH($A60,'Smelter Look-up'!$E:$E,0)))</f>
        <v>PT Rajawali Rimba Perkasa</v>
      </c>
      <c r="D60" s="230"/>
      <c r="E60" s="182" t="str">
        <f ca="1">IF(ISERROR($V60),"",OFFSET('Smelter Look-up'!$D$4,$V60-4,0)&amp;"")</f>
        <v>INDONESIA</v>
      </c>
      <c r="F60" s="182" t="str">
        <f ca="1">IF(ISERROR($V60),"",OFFSET('Smelter Look-up'!$E$4,$V60-4,0))</f>
        <v>CID003381</v>
      </c>
      <c r="G60" s="182" t="str">
        <f ca="1">IF(C60=$X$4,IF(ISERROR($V60),"Enter smelter details","RMI"),IF(ISERROR($V60),"",OFFSET('Smelter Look-up'!$F$4,$V60-4,0)))</f>
        <v>RMI</v>
      </c>
      <c r="H60" s="183">
        <f ca="1">IF(ISERROR($V60),"",OFFSET('Smelter Look-up'!$G$4,$V60-4,0))</f>
        <v>0</v>
      </c>
      <c r="I60" s="184" t="str">
        <f ca="1">IF(ISERROR($V60),"",OFFSET('Smelter Look-up'!$H$4,$V60-4,0))</f>
        <v>Tukak Sadai</v>
      </c>
      <c r="J60" s="184" t="str">
        <f ca="1">IF(ISERROR($V60),"",OFFSET('Smelter Look-up'!$I$4,$V60-4,0))</f>
        <v>Kepulauan Bangka Belitung</v>
      </c>
      <c r="K60" s="224"/>
      <c r="L60" s="224"/>
      <c r="M60" s="224"/>
      <c r="N60" s="224"/>
      <c r="O60" s="224"/>
      <c r="P60" s="185"/>
      <c r="Q60" s="225"/>
      <c r="R60" s="182" t="str">
        <f ca="1">IF(ISERROR($V60),"",OFFSET('Smelter Look-up'!$C$4,$V60-4,0)&amp;"")</f>
        <v>PT Rajawali Rimba Perkasa</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524</v>
      </c>
      <c r="X60" s="227">
        <f t="shared" ca="1" si="6"/>
        <v>0</v>
      </c>
      <c r="AB60" s="228" t="str">
        <f t="shared" ca="1" si="7"/>
        <v>TinPT Rajawali Rimba Perkasa</v>
      </c>
    </row>
    <row r="61" spans="1:28" s="227" customFormat="1" ht="20">
      <c r="A61" s="181" t="s">
        <v>13840</v>
      </c>
      <c r="B61" s="182" t="str">
        <f ca="1">IF(LEN(A61)=0,"",INDEX('Smelter Look-up'!$A:$A,MATCH($A61,'Smelter Look-up'!$E:$E,0)))</f>
        <v>Tin</v>
      </c>
      <c r="C61" s="186" t="str">
        <f ca="1">IF(LEN(A61)=0,"",INDEX('Smelter Look-up'!$C:$C,MATCH($A61,'Smelter Look-up'!$E:$E,0)))</f>
        <v>Luna Smelter, Ltd.</v>
      </c>
      <c r="D61" s="230"/>
      <c r="E61" s="182" t="str">
        <f ca="1">IF(ISERROR($V61),"",OFFSET('Smelter Look-up'!$D$4,$V61-4,0)&amp;"")</f>
        <v>RWANDA</v>
      </c>
      <c r="F61" s="182" t="str">
        <f ca="1">IF(ISERROR($V61),"",OFFSET('Smelter Look-up'!$E$4,$V61-4,0))</f>
        <v>CID003387</v>
      </c>
      <c r="G61" s="182" t="str">
        <f ca="1">IF(C61=$X$4,IF(ISERROR($V61),"Enter smelter details","RMI"),IF(ISERROR($V61),"",OFFSET('Smelter Look-up'!$F$4,$V61-4,0)))</f>
        <v>RMI</v>
      </c>
      <c r="H61" s="183">
        <f ca="1">IF(ISERROR($V61),"",OFFSET('Smelter Look-up'!$G$4,$V61-4,0))</f>
        <v>0</v>
      </c>
      <c r="I61" s="184" t="str">
        <f ca="1">IF(ISERROR($V61),"",OFFSET('Smelter Look-up'!$H$4,$V61-4,0))</f>
        <v>Kigali</v>
      </c>
      <c r="J61" s="184" t="str">
        <f ca="1">IF(ISERROR($V61),"",OFFSET('Smelter Look-up'!$I$4,$V61-4,0))</f>
        <v>City of Kigali</v>
      </c>
      <c r="K61" s="224"/>
      <c r="L61" s="224"/>
      <c r="M61" s="224"/>
      <c r="N61" s="224"/>
      <c r="O61" s="224"/>
      <c r="P61" s="185"/>
      <c r="Q61" s="225"/>
      <c r="R61" s="182" t="str">
        <f ca="1">IF(ISERROR($V61),"",OFFSET('Smelter Look-up'!$C$4,$V61-4,0)&amp;"")</f>
        <v>Luna Smelter, Ltd.</v>
      </c>
      <c r="S61" s="181" t="str">
        <f t="shared" ca="1" si="5"/>
        <v>RW</v>
      </c>
      <c r="T61" s="181" t="str">
        <f ca="1">IF(B61="","",IF(ISERROR(MATCH($J61,SorP!$B$1:$B$6226,0)),"",INDIRECT("'SorP'!$A$"&amp;MATCH($S61&amp;$J61,SorP!C:C,0))))</f>
        <v>RW-01</v>
      </c>
      <c r="U61" s="201"/>
      <c r="V61" s="226">
        <f ca="1">IF(C61="",NA(),IF(OR(C61="Smelter not listed",C61="Smelter not yet identified"),MATCH($B61&amp;$D61,'Smelter Look-up'!$J:$J,0),MATCH($B61&amp;$C61,'Smelter Look-up'!$J:$J,0)))</f>
        <v>471</v>
      </c>
      <c r="X61" s="227">
        <f t="shared" ca="1" si="6"/>
        <v>0</v>
      </c>
      <c r="AB61" s="228" t="str">
        <f t="shared" ca="1" si="7"/>
        <v>TinLuna Smelter, Ltd.</v>
      </c>
    </row>
    <row r="62" spans="1:28" s="227" customFormat="1" ht="20">
      <c r="A62" s="181" t="s">
        <v>13841</v>
      </c>
      <c r="B62" s="182" t="str">
        <f ca="1">IF(LEN(A62)=0,"",INDEX('Smelter Look-up'!$A:$A,MATCH($A62,'Smelter Look-up'!$E:$E,0)))</f>
        <v>Tin</v>
      </c>
      <c r="C62" s="186" t="str">
        <f ca="1">IF(LEN(A62)=0,"",INDEX('Smelter Look-up'!$C:$C,MATCH($A62,'Smelter Look-up'!$E:$E,0)))</f>
        <v>PT Mitra Sukses Globalindo</v>
      </c>
      <c r="D62" s="230"/>
      <c r="E62" s="182" t="str">
        <f ca="1">IF(ISERROR($V62),"",OFFSET('Smelter Look-up'!$D$4,$V62-4,0)&amp;"")</f>
        <v>INDONESIA</v>
      </c>
      <c r="F62" s="182" t="str">
        <f ca="1">IF(ISERROR($V62),"",OFFSET('Smelter Look-up'!$E$4,$V62-4,0))</f>
        <v>CID003449</v>
      </c>
      <c r="G62" s="182" t="str">
        <f ca="1">IF(C62=$X$4,IF(ISERROR($V62),"Enter smelter details","RMI"),IF(ISERROR($V62),"",OFFSET('Smelter Look-up'!$F$4,$V62-4,0)))</f>
        <v>RMI</v>
      </c>
      <c r="H62" s="183">
        <f ca="1">IF(ISERROR($V62),"",OFFSET('Smelter Look-up'!$G$4,$V62-4,0))</f>
        <v>0</v>
      </c>
      <c r="I62" s="184" t="str">
        <f ca="1">IF(ISERROR($V62),"",OFFSET('Smelter Look-up'!$H$4,$V62-4,0))</f>
        <v>Pangkalpinang</v>
      </c>
      <c r="J62" s="184" t="str">
        <f ca="1">IF(ISERROR($V62),"",OFFSET('Smelter Look-up'!$I$4,$V62-4,0))</f>
        <v>Kepulauan Bangka Belitung</v>
      </c>
      <c r="K62" s="224"/>
      <c r="L62" s="224"/>
      <c r="M62" s="224"/>
      <c r="N62" s="224"/>
      <c r="O62" s="224"/>
      <c r="P62" s="185"/>
      <c r="Q62" s="225"/>
      <c r="R62" s="182" t="str">
        <f ca="1">IF(ISERROR($V62),"",OFFSET('Smelter Look-up'!$C$4,$V62-4,0)&amp;"")</f>
        <v>PT Mitra Sukses Globalindo</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519</v>
      </c>
      <c r="X62" s="227">
        <f t="shared" ca="1" si="6"/>
        <v>0</v>
      </c>
      <c r="AB62" s="228" t="str">
        <f t="shared" ca="1" si="7"/>
        <v>TinPT Mitra Sukses Globalindo</v>
      </c>
    </row>
    <row r="63" spans="1:28" s="227" customFormat="1" ht="20">
      <c r="A63" s="181" t="s">
        <v>15060</v>
      </c>
      <c r="B63" s="182" t="str">
        <f ca="1">IF(LEN(A63)=0,"",INDEX('Smelter Look-up'!$A:$A,MATCH($A63,'Smelter Look-up'!$E:$E,0)))</f>
        <v>Tin</v>
      </c>
      <c r="C63" s="186" t="str">
        <f ca="1">IF(LEN(A63)=0,"",INDEX('Smelter Look-up'!$C:$C,MATCH($A63,'Smelter Look-up'!$E:$E,0)))</f>
        <v>CRM Synergies</v>
      </c>
      <c r="D63" s="230"/>
      <c r="E63" s="182" t="str">
        <f ca="1">IF(ISERROR($V63),"",OFFSET('Smelter Look-up'!$D$4,$V63-4,0)&amp;"")</f>
        <v>SPAIN</v>
      </c>
      <c r="F63" s="182" t="str">
        <f ca="1">IF(ISERROR($V63),"",OFFSET('Smelter Look-up'!$E$4,$V63-4,0))</f>
        <v>CID003524</v>
      </c>
      <c r="G63" s="182" t="str">
        <f ca="1">IF(C63=$X$4,IF(ISERROR($V63),"Enter smelter details","RMI"),IF(ISERROR($V63),"",OFFSET('Smelter Look-up'!$F$4,$V63-4,0)))</f>
        <v>RMI</v>
      </c>
      <c r="H63" s="183">
        <f ca="1">IF(ISERROR($V63),"",OFFSET('Smelter Look-up'!$G$4,$V63-4,0))</f>
        <v>0</v>
      </c>
      <c r="I63" s="184" t="str">
        <f ca="1">IF(ISERROR($V63),"",OFFSET('Smelter Look-up'!$H$4,$V63-4,0))</f>
        <v>Toledo</v>
      </c>
      <c r="J63" s="184" t="str">
        <f ca="1">IF(ISERROR($V63),"",OFFSET('Smelter Look-up'!$I$4,$V63-4,0))</f>
        <v>Toledo</v>
      </c>
      <c r="K63" s="224"/>
      <c r="L63" s="224"/>
      <c r="M63" s="224"/>
      <c r="N63" s="224"/>
      <c r="O63" s="224"/>
      <c r="P63" s="185"/>
      <c r="Q63" s="225"/>
      <c r="R63" s="182" t="str">
        <f ca="1">IF(ISERROR($V63),"",OFFSET('Smelter Look-up'!$C$4,$V63-4,0)&amp;"")</f>
        <v>CRM Synergies</v>
      </c>
      <c r="S63" s="181" t="str">
        <f t="shared" ca="1" si="5"/>
        <v>ES</v>
      </c>
      <c r="T63" s="181" t="str">
        <f ca="1">IF(B63="","",IF(ISERROR(MATCH($J63,SorP!$B$1:$B$6226,0)),"",INDIRECT("'SorP'!$A$"&amp;MATCH($S63&amp;$J63,SorP!C:C,0))))</f>
        <v>ES-TO</v>
      </c>
      <c r="U63" s="201"/>
      <c r="V63" s="226">
        <f ca="1">IF(C63="",NA(),IF(OR(C63="Smelter not listed",C63="Smelter not yet identified"),MATCH($B63&amp;$D63,'Smelter Look-up'!$J:$J,0),MATCH($B63&amp;$C63,'Smelter Look-up'!$J:$J,0)))</f>
        <v>422</v>
      </c>
      <c r="X63" s="227">
        <f t="shared" ca="1" si="6"/>
        <v>0</v>
      </c>
      <c r="AB63" s="228" t="str">
        <f t="shared" ca="1" si="7"/>
        <v>TinCRM Synergies</v>
      </c>
    </row>
    <row r="64" spans="1:28" s="227" customFormat="1" ht="20">
      <c r="A64" s="181" t="s">
        <v>15068</v>
      </c>
      <c r="B64" s="182" t="str">
        <f ca="1">IF(LEN(A64)=0,"",INDEX('Smelter Look-up'!$A:$A,MATCH($A64,'Smelter Look-up'!$E:$E,0)))</f>
        <v>Tin</v>
      </c>
      <c r="C64" s="186" t="str">
        <f ca="1">IF(LEN(A64)=0,"",INDEX('Smelter Look-up'!$C:$C,MATCH($A64,'Smelter Look-up'!$E:$E,0)))</f>
        <v>Fabrica Auricchio Industria e Comercio Ltda.</v>
      </c>
      <c r="D64" s="230"/>
      <c r="E64" s="182" t="str">
        <f ca="1">IF(ISERROR($V64),"",OFFSET('Smelter Look-up'!$D$4,$V64-4,0)&amp;"")</f>
        <v>BRAZIL</v>
      </c>
      <c r="F64" s="182" t="str">
        <f ca="1">IF(ISERROR($V64),"",OFFSET('Smelter Look-up'!$E$4,$V64-4,0))</f>
        <v>CID003582</v>
      </c>
      <c r="G64" s="182" t="str">
        <f ca="1">IF(C64=$X$4,IF(ISERROR($V64),"Enter smelter details","RMI"),IF(ISERROR($V64),"",OFFSET('Smelter Look-up'!$F$4,$V64-4,0)))</f>
        <v>RMI</v>
      </c>
      <c r="H64" s="183">
        <f ca="1">IF(ISERROR($V64),"",OFFSET('Smelter Look-up'!$G$4,$V64-4,0))</f>
        <v>0</v>
      </c>
      <c r="I64" s="184" t="str">
        <f ca="1">IF(ISERROR($V64),"",OFFSET('Smelter Look-up'!$H$4,$V64-4,0))</f>
        <v>Mogi das Cruzes</v>
      </c>
      <c r="J64" s="184" t="str">
        <f ca="1">IF(ISERROR($V64),"",OFFSET('Smelter Look-up'!$I$4,$V64-4,0))</f>
        <v>São Paulo</v>
      </c>
      <c r="K64" s="224"/>
      <c r="L64" s="224"/>
      <c r="M64" s="224"/>
      <c r="N64" s="224"/>
      <c r="O64" s="224"/>
      <c r="P64" s="185"/>
      <c r="Q64" s="225"/>
      <c r="R64" s="182" t="str">
        <f ca="1">IF(ISERROR($V64),"",OFFSET('Smelter Look-up'!$C$4,$V64-4,0)&amp;"")</f>
        <v>Fabrica Auricchio Industria e Comercio Ltda.</v>
      </c>
      <c r="S64" s="181" t="str">
        <f t="shared" ca="1" si="5"/>
        <v>BR</v>
      </c>
      <c r="T64" s="181" t="str">
        <f ca="1">IF(B64="","",IF(ISERROR(MATCH($J64,SorP!$B$1:$B$6226,0)),"",INDIRECT("'SorP'!$A$"&amp;MATCH($S64&amp;$J64,SorP!C:C,0))))</f>
        <v>BR-SP</v>
      </c>
      <c r="U64" s="201"/>
      <c r="V64" s="226">
        <f ca="1">IF(C64="",NA(),IF(OR(C64="Smelter not listed",C64="Smelter not yet identified"),MATCH($B64&amp;$D64,'Smelter Look-up'!$J:$J,0),MATCH($B64&amp;$C64,'Smelter Look-up'!$J:$J,0)))</f>
        <v>441</v>
      </c>
      <c r="X64" s="227">
        <f t="shared" ca="1" si="6"/>
        <v>0</v>
      </c>
      <c r="AB64" s="228" t="str">
        <f t="shared" ca="1" si="7"/>
        <v>TinFabrica Auricchio Industria e Comercio Ltda.</v>
      </c>
    </row>
    <row r="65" spans="1:28" s="227" customFormat="1" ht="20">
      <c r="A65" s="181" t="s">
        <v>786</v>
      </c>
      <c r="B65" s="182" t="str">
        <f ca="1">IF(LEN(A65)=0,"",INDEX('Smelter Look-up'!$A:$A,MATCH($A65,'Smelter Look-up'!$E:$E,0)))</f>
        <v>Tungsten</v>
      </c>
      <c r="C65" s="186" t="str">
        <f ca="1">IF(LEN(A65)=0,"",INDEX('Smelter Look-up'!$C:$C,MATCH($A65,'Smelter Look-up'!$E:$E,0)))</f>
        <v>Chongyi Zhangyuan Tungsten Co., Ltd.</v>
      </c>
      <c r="D65" s="230"/>
      <c r="E65" s="182" t="str">
        <f ca="1">IF(ISERROR($V65),"",OFFSET('Smelter Look-up'!$D$4,$V65-4,0)&amp;"")</f>
        <v>CHINA</v>
      </c>
      <c r="F65" s="182" t="str">
        <f ca="1">IF(ISERROR($V65),"",OFFSET('Smelter Look-up'!$E$4,$V65-4,0))</f>
        <v>CID000258</v>
      </c>
      <c r="G65" s="182" t="str">
        <f ca="1">IF(C65=$X$4,IF(ISERROR($V65),"Enter smelter details","RMI"),IF(ISERROR($V65),"",OFFSET('Smelter Look-up'!$F$4,$V65-4,0)))</f>
        <v>RMI</v>
      </c>
      <c r="H65" s="183">
        <f ca="1">IF(ISERROR($V65),"",OFFSET('Smelter Look-up'!$G$4,$V65-4,0))</f>
        <v>0</v>
      </c>
      <c r="I65" s="184" t="str">
        <f ca="1">IF(ISERROR($V65),"",OFFSET('Smelter Look-up'!$H$4,$V65-4,0))</f>
        <v>Ganzhou</v>
      </c>
      <c r="J65" s="184" t="str">
        <f ca="1">IF(ISERROR($V65),"",OFFSET('Smelter Look-up'!$I$4,$V65-4,0))</f>
        <v>Jiangxi Sheng</v>
      </c>
      <c r="K65" s="224"/>
      <c r="L65" s="224"/>
      <c r="M65" s="224"/>
      <c r="N65" s="224"/>
      <c r="O65" s="224"/>
      <c r="P65" s="185"/>
      <c r="Q65" s="225"/>
      <c r="R65" s="182" t="str">
        <f ca="1">IF(ISERROR($V65),"",OFFSET('Smelter Look-up'!$C$4,$V65-4,0)&amp;"")</f>
        <v>Chongyi Zhangyuan Tungsten Co., Ltd.</v>
      </c>
      <c r="S65" s="181" t="str">
        <f t="shared" ca="1" si="5"/>
        <v>CN</v>
      </c>
      <c r="T65" s="181" t="str">
        <f ca="1">IF(B65="","",IF(ISERROR(MATCH($J65,SorP!$B$1:$B$6226,0)),"",INDIRECT("'SorP'!$A$"&amp;MATCH($S65&amp;$J65,SorP!C:C,0))))</f>
        <v>CN-JX</v>
      </c>
      <c r="U65" s="201"/>
      <c r="V65" s="226">
        <f ca="1">IF(C65="",NA(),IF(OR(C65="Smelter not listed",C65="Smelter not yet identified"),MATCH($B65&amp;$D65,'Smelter Look-up'!$J:$J,0),MATCH($B65&amp;$C65,'Smelter Look-up'!$J:$J,0)))</f>
        <v>595</v>
      </c>
      <c r="X65" s="227">
        <f t="shared" ca="1" si="6"/>
        <v>0</v>
      </c>
      <c r="AB65" s="228" t="str">
        <f t="shared" ca="1" si="7"/>
        <v>TungstenChongyi Zhangyuan Tungsten Co., Ltd.</v>
      </c>
    </row>
    <row r="66" spans="1:28" s="227" customFormat="1" ht="20">
      <c r="A66" s="181" t="s">
        <v>787</v>
      </c>
      <c r="B66" s="182" t="str">
        <f ca="1">IF(LEN(A66)=0,"",INDEX('Smelter Look-up'!$A:$A,MATCH($A66,'Smelter Look-up'!$E:$E,0)))</f>
        <v>Tungsten</v>
      </c>
      <c r="C66" s="186" t="str">
        <f ca="1">IF(LEN(A66)=0,"",INDEX('Smelter Look-up'!$C:$C,MATCH($A66,'Smelter Look-up'!$E:$E,0)))</f>
        <v>Global Tungsten &amp; Powders LLC</v>
      </c>
      <c r="D66" s="230"/>
      <c r="E66" s="182" t="str">
        <f ca="1">IF(ISERROR($V66),"",OFFSET('Smelter Look-up'!$D$4,$V66-4,0)&amp;"")</f>
        <v>UNITED STATES OF AMERICA</v>
      </c>
      <c r="F66" s="182" t="str">
        <f ca="1">IF(ISERROR($V66),"",OFFSET('Smelter Look-up'!$E$4,$V66-4,0))</f>
        <v>CID000568</v>
      </c>
      <c r="G66" s="182" t="str">
        <f ca="1">IF(C66=$X$4,IF(ISERROR($V66),"Enter smelter details","RMI"),IF(ISERROR($V66),"",OFFSET('Smelter Look-up'!$F$4,$V66-4,0)))</f>
        <v>RMI</v>
      </c>
      <c r="H66" s="183">
        <f ca="1">IF(ISERROR($V66),"",OFFSET('Smelter Look-up'!$G$4,$V66-4,0))</f>
        <v>0</v>
      </c>
      <c r="I66" s="184" t="str">
        <f ca="1">IF(ISERROR($V66),"",OFFSET('Smelter Look-up'!$H$4,$V66-4,0))</f>
        <v>Towanda</v>
      </c>
      <c r="J66" s="184" t="str">
        <f ca="1">IF(ISERROR($V66),"",OFFSET('Smelter Look-up'!$I$4,$V66-4,0))</f>
        <v>Pennsylvania</v>
      </c>
      <c r="K66" s="224"/>
      <c r="L66" s="224"/>
      <c r="M66" s="224"/>
      <c r="N66" s="224"/>
      <c r="O66" s="224"/>
      <c r="P66" s="185"/>
      <c r="Q66" s="225"/>
      <c r="R66" s="182" t="str">
        <f ca="1">IF(ISERROR($V66),"",OFFSET('Smelter Look-up'!$C$4,$V66-4,0)&amp;"")</f>
        <v>Global Tungsten &amp; Powders LLC</v>
      </c>
      <c r="S66" s="181" t="str">
        <f t="shared" ca="1" si="5"/>
        <v>US</v>
      </c>
      <c r="T66" s="181" t="str">
        <f ca="1">IF(B66="","",IF(ISERROR(MATCH($J66,SorP!$B$1:$B$6226,0)),"",INDIRECT("'SorP'!$A$"&amp;MATCH($S66&amp;$J66,SorP!C:C,0))))</f>
        <v>US-PA</v>
      </c>
      <c r="U66" s="201"/>
      <c r="V66" s="226">
        <f ca="1">IF(C66="",NA(),IF(OR(C66="Smelter not listed",C66="Smelter not yet identified"),MATCH($B66&amp;$D66,'Smelter Look-up'!$J:$J,0),MATCH($B66&amp;$C66,'Smelter Look-up'!$J:$J,0)))</f>
        <v>604</v>
      </c>
      <c r="X66" s="227">
        <f t="shared" ca="1" si="6"/>
        <v>0</v>
      </c>
      <c r="AB66" s="228" t="str">
        <f t="shared" ca="1" si="7"/>
        <v>TungstenGlobal Tungsten &amp; Powders LLC</v>
      </c>
    </row>
    <row r="67" spans="1:28" s="227" customFormat="1" ht="20">
      <c r="A67" s="181" t="s">
        <v>793</v>
      </c>
      <c r="B67" s="182" t="str">
        <f ca="1">IF(LEN(A67)=0,"",INDEX('Smelter Look-up'!$A:$A,MATCH($A67,'Smelter Look-up'!$E:$E,0)))</f>
        <v>Tungsten</v>
      </c>
      <c r="C67" s="186" t="str">
        <f ca="1">IF(LEN(A67)=0,"",INDEX('Smelter Look-up'!$C:$C,MATCH($A67,'Smelter Look-up'!$E:$E,0)))</f>
        <v>Xiamen Tungsten Co., Ltd.</v>
      </c>
      <c r="D67" s="230"/>
      <c r="E67" s="182" t="str">
        <f ca="1">IF(ISERROR($V67),"",OFFSET('Smelter Look-up'!$D$4,$V67-4,0)&amp;"")</f>
        <v>CHINA</v>
      </c>
      <c r="F67" s="182" t="str">
        <f ca="1">IF(ISERROR($V67),"",OFFSET('Smelter Look-up'!$E$4,$V67-4,0))</f>
        <v>CID002082</v>
      </c>
      <c r="G67" s="182">
        <f ca="1">IF(C67=$X$4,IF(ISERROR($V67),"Enter smelter details","RMI"),IF(ISERROR($V67),"",OFFSET('Smelter Look-up'!$F$4,$V67-4,0)))</f>
        <v>0</v>
      </c>
      <c r="H67" s="183">
        <f ca="1">IF(ISERROR($V67),"",OFFSET('Smelter Look-up'!$G$4,$V67-4,0))</f>
        <v>0</v>
      </c>
      <c r="I67" s="184" t="str">
        <f ca="1">IF(ISERROR($V67),"",OFFSET('Smelter Look-up'!$H$4,$V67-4,0))</f>
        <v>Xiamen</v>
      </c>
      <c r="J67" s="184" t="str">
        <f ca="1">IF(ISERROR($V67),"",OFFSET('Smelter Look-up'!$I$4,$V67-4,0))</f>
        <v>Fujian Sheng</v>
      </c>
      <c r="K67" s="224"/>
      <c r="L67" s="224"/>
      <c r="M67" s="224"/>
      <c r="N67" s="224"/>
      <c r="O67" s="224"/>
      <c r="P67" s="185"/>
      <c r="Q67" s="225"/>
      <c r="R67" s="182" t="str">
        <f ca="1">IF(ISERROR($V67),"",OFFSET('Smelter Look-up'!$C$4,$V67-4,0)&amp;"")</f>
        <v>Xiamen Tungsten Co., Ltd.</v>
      </c>
      <c r="S67" s="181" t="str">
        <f t="shared" ca="1" si="5"/>
        <v>CN</v>
      </c>
      <c r="T67" s="181" t="str">
        <f ca="1">IF(B67="","",IF(ISERROR(MATCH($J67,SorP!$B$1:$B$6226,0)),"",INDIRECT("'SorP'!$A$"&amp;MATCH($S67&amp;$J67,SorP!C:C,0))))</f>
        <v>CN-FJ</v>
      </c>
      <c r="U67" s="201"/>
      <c r="V67" s="226">
        <f ca="1">IF(C67="",NA(),IF(OR(C67="Smelter not listed",C67="Smelter not yet identified"),MATCH($B67&amp;$D67,'Smelter Look-up'!$J:$J,0),MATCH($B67&amp;$C67,'Smelter Look-up'!$J:$J,0)))</f>
        <v>659</v>
      </c>
      <c r="X67" s="227">
        <f t="shared" ca="1" si="6"/>
        <v>0</v>
      </c>
      <c r="AB67" s="228" t="str">
        <f t="shared" ca="1" si="7"/>
        <v>TungstenXiamen Tungsten Co., Ltd.</v>
      </c>
    </row>
    <row r="68" spans="1:28" s="227" customFormat="1" ht="20">
      <c r="A68" s="181" t="s">
        <v>1414</v>
      </c>
      <c r="B68" s="182" t="str">
        <f ca="1">IF(LEN(A68)=0,"",INDEX('Smelter Look-up'!$A:$A,MATCH($A68,'Smelter Look-up'!$E:$E,0)))</f>
        <v>Tungsten</v>
      </c>
      <c r="C68" s="186" t="str">
        <f ca="1">IF(LEN(A68)=0,"",INDEX('Smelter Look-up'!$C:$C,MATCH($A68,'Smelter Look-up'!$E:$E,0)))</f>
        <v>H.C. Starck Tungsten GmbH</v>
      </c>
      <c r="D68" s="230"/>
      <c r="E68" s="182" t="str">
        <f ca="1">IF(ISERROR($V68),"",OFFSET('Smelter Look-up'!$D$4,$V68-4,0)&amp;"")</f>
        <v>GERMANY</v>
      </c>
      <c r="F68" s="182" t="str">
        <f ca="1">IF(ISERROR($V68),"",OFFSET('Smelter Look-up'!$E$4,$V68-4,0))</f>
        <v>CID002541</v>
      </c>
      <c r="G68" s="182" t="str">
        <f ca="1">IF(C68=$X$4,IF(ISERROR($V68),"Enter smelter details","RMI"),IF(ISERROR($V68),"",OFFSET('Smelter Look-up'!$F$4,$V68-4,0)))</f>
        <v>RMI</v>
      </c>
      <c r="H68" s="183">
        <f ca="1">IF(ISERROR($V68),"",OFFSET('Smelter Look-up'!$G$4,$V68-4,0))</f>
        <v>0</v>
      </c>
      <c r="I68" s="184" t="str">
        <f ca="1">IF(ISERROR($V68),"",OFFSET('Smelter Look-up'!$H$4,$V68-4,0))</f>
        <v>Goslar</v>
      </c>
      <c r="J68" s="184" t="str">
        <f ca="1">IF(ISERROR($V68),"",OFFSET('Smelter Look-up'!$I$4,$V68-4,0))</f>
        <v>Niedersachsen</v>
      </c>
      <c r="K68" s="224"/>
      <c r="L68" s="224"/>
      <c r="M68" s="224"/>
      <c r="N68" s="224"/>
      <c r="O68" s="224"/>
      <c r="P68" s="185"/>
      <c r="Q68" s="225"/>
      <c r="R68" s="182" t="str">
        <f ca="1">IF(ISERROR($V68),"",OFFSET('Smelter Look-up'!$C$4,$V68-4,0)&amp;"")</f>
        <v>H.C. Starck Tungsten GmbH</v>
      </c>
      <c r="S68" s="181" t="str">
        <f t="shared" ca="1" si="5"/>
        <v>DE</v>
      </c>
      <c r="T68" s="181" t="str">
        <f ca="1">IF(B68="","",IF(ISERROR(MATCH($J68,SorP!$B$1:$B$6226,0)),"",INDIRECT("'SorP'!$A$"&amp;MATCH($S68&amp;$J68,SorP!C:C,0))))</f>
        <v>DE-NI</v>
      </c>
      <c r="U68" s="201"/>
      <c r="V68" s="226">
        <f ca="1">IF(C68="",NA(),IF(OR(C68="Smelter not listed",C68="Smelter not yet identified"),MATCH($B68&amp;$D68,'Smelter Look-up'!$J:$J,0),MATCH($B68&amp;$C68,'Smelter Look-up'!$J:$J,0)))</f>
        <v>608</v>
      </c>
      <c r="X68" s="227">
        <f t="shared" ca="1" si="6"/>
        <v>0</v>
      </c>
      <c r="AB68" s="228" t="str">
        <f t="shared" ca="1" si="7"/>
        <v>TungstenH.C. Starck Tungsten GmbH</v>
      </c>
    </row>
    <row r="69" spans="1:28" s="227" customFormat="1" ht="20">
      <c r="A69" s="181" t="s">
        <v>1418</v>
      </c>
      <c r="B69" s="182" t="str">
        <f ca="1">IF(LEN(A69)=0,"",INDEX('Smelter Look-up'!$A:$A,MATCH($A69,'Smelter Look-up'!$E:$E,0)))</f>
        <v>Tungsten</v>
      </c>
      <c r="C69" s="186" t="str">
        <f ca="1">IF(LEN(A69)=0,"",INDEX('Smelter Look-up'!$C:$C,MATCH($A69,'Smelter Look-up'!$E:$E,0)))</f>
        <v>Masan High-Tech Materials</v>
      </c>
      <c r="D69" s="230"/>
      <c r="E69" s="182" t="str">
        <f ca="1">IF(ISERROR($V69),"",OFFSET('Smelter Look-up'!$D$4,$V69-4,0)&amp;"")</f>
        <v>VIET NAM</v>
      </c>
      <c r="F69" s="182" t="str">
        <f ca="1">IF(ISERROR($V69),"",OFFSET('Smelter Look-up'!$E$4,$V69-4,0))</f>
        <v>CID002543</v>
      </c>
      <c r="G69" s="182" t="str">
        <f ca="1">IF(C69=$X$4,IF(ISERROR($V69),"Enter smelter details","RMI"),IF(ISERROR($V69),"",OFFSET('Smelter Look-up'!$F$4,$V69-4,0)))</f>
        <v>RMI</v>
      </c>
      <c r="H69" s="183">
        <f ca="1">IF(ISERROR($V69),"",OFFSET('Smelter Look-up'!$G$4,$V69-4,0))</f>
        <v>0</v>
      </c>
      <c r="I69" s="184" t="str">
        <f ca="1">IF(ISERROR($V69),"",OFFSET('Smelter Look-up'!$H$4,$V69-4,0))</f>
        <v>Dai Tu</v>
      </c>
      <c r="J69" s="184" t="str">
        <f ca="1">IF(ISERROR($V69),"",OFFSET('Smelter Look-up'!$I$4,$V69-4,0))</f>
        <v>Thái Nguyên</v>
      </c>
      <c r="K69" s="224"/>
      <c r="L69" s="224"/>
      <c r="M69" s="224"/>
      <c r="N69" s="224"/>
      <c r="O69" s="224"/>
      <c r="P69" s="185"/>
      <c r="Q69" s="225"/>
      <c r="R69" s="182" t="str">
        <f ca="1">IF(ISERROR($V69),"",OFFSET('Smelter Look-up'!$C$4,$V69-4,0)&amp;"")</f>
        <v>Masan High-Tech Materials</v>
      </c>
      <c r="S69" s="181" t="str">
        <f t="shared" ref="S69" ca="1" si="8">IF(B69="","",IF(ISERROR(MATCH($E69,CL,0)),"Unknown",INDIRECT("'C'!$A$"&amp;MATCH($E69,CL,0)+1)))</f>
        <v>VN</v>
      </c>
      <c r="T69" s="181" t="str">
        <f ca="1">IF(B69="","",IF(ISERROR(MATCH($J69,SorP!$B$1:$B$6226,0)),"",INDIRECT("'SorP'!$A$"&amp;MATCH($S69&amp;$J69,SorP!C:C,0))))</f>
        <v>VN-69</v>
      </c>
      <c r="U69" s="201"/>
      <c r="V69" s="226">
        <f ca="1">IF(C69="",NA(),IF(OR(C69="Smelter not listed",C69="Smelter not yet identified"),MATCH($B69&amp;$D69,'Smelter Look-up'!$J:$J,0),MATCH($B69&amp;$C69,'Smelter Look-up'!$J:$J,0)))</f>
        <v>636</v>
      </c>
      <c r="X69" s="227">
        <f t="shared" ref="X69" ca="1" si="9">IF(AND(C69="Smelter not listed",OR(LEN(D69)=0,LEN(E69)=0)),1,0)</f>
        <v>0</v>
      </c>
      <c r="AB69" s="228" t="str">
        <f t="shared" ref="AB69" ca="1" si="10">B69&amp;C69</f>
        <v>TungstenMasan High-Tech Materials</v>
      </c>
    </row>
    <row r="70" spans="1:28" s="227" customFormat="1" ht="20">
      <c r="A70" s="181" t="s">
        <v>1417</v>
      </c>
      <c r="B70" s="182" t="str">
        <f ca="1">IF(LEN(A70)=0,"",INDEX('Smelter Look-up'!$A:$A,MATCH($A70,'Smelter Look-up'!$E:$E,0)))</f>
        <v>Tungsten</v>
      </c>
      <c r="C70" s="186" t="str">
        <f ca="1">IF(LEN(A70)=0,"",INDEX('Smelter Look-up'!$C:$C,MATCH($A70,'Smelter Look-up'!$E:$E,0)))</f>
        <v>Jiangwu H.C. Starck Tungsten Products Co., Ltd.</v>
      </c>
      <c r="D70" s="230"/>
      <c r="E70" s="182" t="str">
        <f ca="1">IF(ISERROR($V70),"",OFFSET('Smelter Look-up'!$D$4,$V70-4,0)&amp;"")</f>
        <v>CHINA</v>
      </c>
      <c r="F70" s="182" t="str">
        <f ca="1">IF(ISERROR($V70),"",OFFSET('Smelter Look-up'!$E$4,$V70-4,0))</f>
        <v>CID002551</v>
      </c>
      <c r="G70" s="182" t="str">
        <f ca="1">IF(C70=$X$4,IF(ISERROR($V70),"Enter smelter details","RMI"),IF(ISERROR($V70),"",OFFSET('Smelter Look-up'!$F$4,$V70-4,0)))</f>
        <v>RMI</v>
      </c>
      <c r="H70" s="183">
        <f ca="1">IF(ISERROR($V70),"",OFFSET('Smelter Look-up'!$G$4,$V70-4,0))</f>
        <v>0</v>
      </c>
      <c r="I70" s="184" t="str">
        <f ca="1">IF(ISERROR($V70),"",OFFSET('Smelter Look-up'!$H$4,$V70-4,0))</f>
        <v>Ganzhou</v>
      </c>
      <c r="J70" s="184" t="str">
        <f ca="1">IF(ISERROR($V70),"",OFFSET('Smelter Look-up'!$I$4,$V70-4,0))</f>
        <v>Jiangxi Sheng</v>
      </c>
      <c r="K70" s="224"/>
      <c r="L70" s="224"/>
      <c r="M70" s="224"/>
      <c r="N70" s="224"/>
      <c r="O70" s="224"/>
      <c r="P70" s="185"/>
      <c r="Q70" s="225"/>
      <c r="R70" s="182" t="str">
        <f ca="1">IF(ISERROR($V70),"",OFFSET('Smelter Look-up'!$C$4,$V70-4,0)&amp;"")</f>
        <v>Jiangwu H.C. Starck Tungsten Products Co., Ltd.</v>
      </c>
      <c r="S70" s="181" t="str">
        <f t="shared" ref="S70:S101" ca="1" si="11">IF(B70="","",IF(ISERROR(MATCH($E70,CL,0)),"Unknown",INDIRECT("'C'!$A$"&amp;MATCH($E70,CL,0)+1)))</f>
        <v>CN</v>
      </c>
      <c r="T70" s="181" t="str">
        <f ca="1">IF(B70="","",IF(ISERROR(MATCH($J70,SorP!$B$1:$B$6226,0)),"",INDIRECT("'SorP'!$A$"&amp;MATCH($S70&amp;$J70,SorP!C:C,0))))</f>
        <v>CN-JX</v>
      </c>
      <c r="U70" s="201"/>
      <c r="V70" s="226">
        <f ca="1">IF(C70="",NA(),IF(OR(C70="Smelter not listed",C70="Smelter not yet identified"),MATCH($B70&amp;$D70,'Smelter Look-up'!$J:$J,0),MATCH($B70&amp;$C70,'Smelter Look-up'!$J:$J,0)))</f>
        <v>620</v>
      </c>
      <c r="X70" s="227">
        <f t="shared" ref="X70:X101" ca="1" si="12">IF(AND(C70="Smelter not listed",OR(LEN(D70)=0,LEN(E70)=0)),1,0)</f>
        <v>0</v>
      </c>
      <c r="AB70" s="228" t="str">
        <f t="shared" ref="AB70:AB101" ca="1" si="13">B70&amp;C70</f>
        <v>TungstenJiangwu H.C. Starck Tungsten Products Co., Ltd.</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A8575D-5D6E-4D46-9AFD-D58AA10FED4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6" sqref="B1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45526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15868</v>
      </c>
      <c r="C6" s="98" t="s">
        <v>15867</v>
      </c>
      <c r="D6" s="98"/>
      <c r="E6" s="276"/>
    </row>
    <row r="7" spans="1:6" ht="15">
      <c r="A7" s="129"/>
      <c r="B7" s="274" t="s">
        <v>15869</v>
      </c>
      <c r="C7" s="98" t="s">
        <v>15867</v>
      </c>
      <c r="D7" s="98"/>
      <c r="E7" s="276"/>
    </row>
    <row r="8" spans="1:6" ht="15">
      <c r="A8" s="129"/>
      <c r="B8" s="274" t="s">
        <v>15870</v>
      </c>
      <c r="C8" s="98" t="s">
        <v>15867</v>
      </c>
      <c r="D8" s="98"/>
      <c r="E8" s="276"/>
    </row>
    <row r="9" spans="1:6" ht="15">
      <c r="A9" s="129"/>
      <c r="B9" s="274" t="s">
        <v>15872</v>
      </c>
      <c r="C9" s="98" t="s">
        <v>15871</v>
      </c>
      <c r="D9" s="98"/>
      <c r="E9" s="276"/>
    </row>
    <row r="10" spans="1:6" ht="15">
      <c r="A10" s="129"/>
      <c r="B10" s="274" t="s">
        <v>15873</v>
      </c>
      <c r="C10" s="98" t="s">
        <v>15871</v>
      </c>
      <c r="D10" s="98"/>
      <c r="E10" s="276"/>
    </row>
    <row r="11" spans="1:6" ht="15">
      <c r="A11" s="129"/>
      <c r="B11" s="274" t="s">
        <v>15874</v>
      </c>
      <c r="C11" s="98" t="s">
        <v>15871</v>
      </c>
      <c r="D11" s="98"/>
      <c r="E11" s="276"/>
    </row>
    <row r="12" spans="1:6" ht="15">
      <c r="A12" s="129"/>
      <c r="B12" s="274" t="s">
        <v>15875</v>
      </c>
      <c r="C12" s="98" t="s">
        <v>15871</v>
      </c>
      <c r="D12" s="98"/>
      <c r="E12" s="276"/>
    </row>
    <row r="13" spans="1:6" ht="15">
      <c r="A13" s="129"/>
      <c r="B13" s="274" t="s">
        <v>15876</v>
      </c>
      <c r="C13" s="98" t="s">
        <v>15871</v>
      </c>
      <c r="D13" s="98"/>
      <c r="E13" s="276"/>
    </row>
    <row r="14" spans="1:6" ht="15">
      <c r="A14" s="129"/>
      <c r="B14" s="274" t="s">
        <v>15877</v>
      </c>
      <c r="C14" s="98" t="s">
        <v>15871</v>
      </c>
      <c r="D14" s="98"/>
      <c r="E14" s="276"/>
    </row>
    <row r="15" spans="1:6" ht="15">
      <c r="A15" s="129"/>
      <c r="B15" s="274" t="s">
        <v>15878</v>
      </c>
      <c r="C15" s="98" t="s">
        <v>15871</v>
      </c>
      <c r="D15" s="98"/>
      <c r="E15" s="276"/>
    </row>
    <row r="16" spans="1:6" ht="15">
      <c r="A16" s="129"/>
      <c r="B16" s="274" t="s">
        <v>15879</v>
      </c>
      <c r="C16" s="98" t="s">
        <v>15871</v>
      </c>
      <c r="D16" s="98"/>
      <c r="E16" s="276"/>
    </row>
    <row r="17" spans="1:5" ht="15">
      <c r="A17" s="129"/>
      <c r="B17" s="274" t="s">
        <v>15880</v>
      </c>
      <c r="C17" s="98" t="s">
        <v>15871</v>
      </c>
      <c r="D17" s="98"/>
      <c r="E17" s="276"/>
    </row>
    <row r="18" spans="1:5" ht="15">
      <c r="A18" s="129"/>
      <c r="B18" s="274" t="s">
        <v>15881</v>
      </c>
      <c r="C18" s="98" t="s">
        <v>15871</v>
      </c>
      <c r="D18" s="98"/>
      <c r="E18" s="276"/>
    </row>
    <row r="19" spans="1:5" ht="15">
      <c r="A19" s="129"/>
      <c r="B19" s="274" t="s">
        <v>15882</v>
      </c>
      <c r="C19" s="98" t="s">
        <v>15871</v>
      </c>
      <c r="D19" s="98"/>
      <c r="E19" s="276"/>
    </row>
    <row r="20" spans="1:5" ht="15">
      <c r="A20" s="129"/>
      <c r="B20" s="274" t="s">
        <v>15883</v>
      </c>
      <c r="C20" s="98" t="s">
        <v>15871</v>
      </c>
      <c r="D20" s="98"/>
      <c r="E20" s="276"/>
    </row>
    <row r="21" spans="1:5" ht="15">
      <c r="A21" s="129"/>
      <c r="B21" s="274" t="s">
        <v>15884</v>
      </c>
      <c r="C21" s="98" t="s">
        <v>15871</v>
      </c>
      <c r="D21" s="98"/>
      <c r="E21" s="276"/>
    </row>
    <row r="22" spans="1:5" ht="15">
      <c r="A22" s="129"/>
      <c r="B22" s="274" t="s">
        <v>15885</v>
      </c>
      <c r="C22" s="98" t="s">
        <v>15871</v>
      </c>
      <c r="D22" s="98"/>
      <c r="E22" s="276"/>
    </row>
    <row r="23" spans="1:5" ht="15">
      <c r="A23" s="129"/>
      <c r="B23" s="274" t="s">
        <v>15886</v>
      </c>
      <c r="C23" s="98" t="s">
        <v>15871</v>
      </c>
      <c r="D23" s="98"/>
      <c r="E23" s="276"/>
    </row>
    <row r="24" spans="1:5" ht="15">
      <c r="A24" s="129"/>
      <c r="B24" s="274" t="s">
        <v>15887</v>
      </c>
      <c r="C24" s="98" t="s">
        <v>15871</v>
      </c>
      <c r="D24" s="98"/>
      <c r="E24" s="276"/>
    </row>
    <row r="25" spans="1:5" ht="15">
      <c r="A25" s="129"/>
      <c r="B25" s="274" t="s">
        <v>15888</v>
      </c>
      <c r="C25" s="98" t="s">
        <v>15871</v>
      </c>
      <c r="D25" s="98"/>
      <c r="E25" s="276"/>
    </row>
    <row r="26" spans="1:5" ht="15">
      <c r="A26" s="129"/>
      <c r="B26" s="274" t="s">
        <v>15889</v>
      </c>
      <c r="C26" s="98" t="s">
        <v>15871</v>
      </c>
      <c r="D26" s="98"/>
      <c r="E26" s="276"/>
    </row>
    <row r="27" spans="1:5" ht="15">
      <c r="A27" s="129"/>
      <c r="B27" s="274" t="s">
        <v>15890</v>
      </c>
      <c r="C27" s="98" t="s">
        <v>15871</v>
      </c>
      <c r="D27" s="98"/>
      <c r="E27" s="276"/>
    </row>
    <row r="28" spans="1:5" ht="15">
      <c r="A28" s="129"/>
      <c r="B28" s="274" t="s">
        <v>15891</v>
      </c>
      <c r="C28" s="98" t="s">
        <v>15871</v>
      </c>
      <c r="D28" s="98"/>
      <c r="E28" s="276"/>
    </row>
    <row r="29" spans="1:5" ht="15">
      <c r="A29" s="129"/>
      <c r="B29" s="274" t="s">
        <v>15892</v>
      </c>
      <c r="C29" s="98" t="s">
        <v>15871</v>
      </c>
      <c r="D29" s="98"/>
      <c r="E29" s="276"/>
    </row>
    <row r="30" spans="1:5" ht="15">
      <c r="A30" s="129"/>
      <c r="B30" s="274" t="s">
        <v>15893</v>
      </c>
      <c r="C30" s="98" t="s">
        <v>15871</v>
      </c>
      <c r="D30" s="98"/>
      <c r="E30" s="276"/>
    </row>
    <row r="31" spans="1:5" ht="15">
      <c r="A31" s="129"/>
      <c r="B31" s="274" t="s">
        <v>15894</v>
      </c>
      <c r="C31" s="98" t="s">
        <v>15871</v>
      </c>
      <c r="D31" s="98"/>
      <c r="E31" s="276"/>
    </row>
    <row r="32" spans="1:5" ht="15">
      <c r="A32" s="129"/>
      <c r="B32" s="274" t="s">
        <v>15895</v>
      </c>
      <c r="C32" s="98" t="s">
        <v>15871</v>
      </c>
      <c r="D32" s="98"/>
      <c r="E32" s="276"/>
    </row>
    <row r="33" spans="1:5" ht="15">
      <c r="A33" s="129"/>
      <c r="B33" s="274" t="s">
        <v>15896</v>
      </c>
      <c r="C33" s="98" t="s">
        <v>15871</v>
      </c>
      <c r="D33" s="98"/>
      <c r="E33" s="276"/>
    </row>
    <row r="34" spans="1:5" ht="15">
      <c r="A34" s="129"/>
      <c r="B34" s="274" t="s">
        <v>15897</v>
      </c>
      <c r="C34" s="98" t="s">
        <v>15871</v>
      </c>
      <c r="D34" s="98"/>
      <c r="E34" s="276"/>
    </row>
    <row r="35" spans="1:5" ht="15">
      <c r="A35" s="129"/>
      <c r="B35" s="274" t="s">
        <v>15898</v>
      </c>
      <c r="C35" s="98" t="s">
        <v>15871</v>
      </c>
      <c r="D35" s="98"/>
      <c r="E35" s="276"/>
    </row>
    <row r="36" spans="1:5" ht="15">
      <c r="A36" s="129"/>
      <c r="B36" s="274" t="s">
        <v>15899</v>
      </c>
      <c r="C36" s="98" t="s">
        <v>15871</v>
      </c>
      <c r="D36" s="98"/>
      <c r="E36" s="276"/>
    </row>
    <row r="37" spans="1:5" ht="15">
      <c r="A37" s="129"/>
      <c r="B37" s="274" t="s">
        <v>15900</v>
      </c>
      <c r="C37" s="98" t="s">
        <v>15871</v>
      </c>
      <c r="D37" s="98"/>
      <c r="E37" s="276"/>
    </row>
    <row r="38" spans="1:5" ht="15">
      <c r="A38" s="129"/>
      <c r="B38" s="274" t="s">
        <v>15901</v>
      </c>
      <c r="C38" s="98" t="s">
        <v>15871</v>
      </c>
      <c r="D38" s="98"/>
      <c r="E38" s="276"/>
    </row>
    <row r="39" spans="1:5" ht="15">
      <c r="A39" s="129"/>
      <c r="B39" s="274" t="s">
        <v>15902</v>
      </c>
      <c r="C39" s="98" t="s">
        <v>15871</v>
      </c>
      <c r="D39" s="98"/>
      <c r="E39" s="276"/>
    </row>
    <row r="40" spans="1:5" ht="15">
      <c r="A40" s="129"/>
      <c r="B40" s="274" t="s">
        <v>15903</v>
      </c>
      <c r="C40" s="98" t="s">
        <v>15871</v>
      </c>
      <c r="D40" s="98"/>
      <c r="E40" s="276"/>
    </row>
    <row r="41" spans="1:5" ht="15">
      <c r="A41" s="129"/>
      <c r="B41" s="274" t="s">
        <v>15904</v>
      </c>
      <c r="C41" s="98" t="s">
        <v>15871</v>
      </c>
      <c r="D41" s="98"/>
      <c r="E41" s="276"/>
    </row>
    <row r="42" spans="1:5" ht="15">
      <c r="A42" s="129"/>
      <c r="B42" s="274" t="s">
        <v>15905</v>
      </c>
      <c r="C42" s="98" t="s">
        <v>15871</v>
      </c>
      <c r="D42" s="98"/>
      <c r="E42" s="276"/>
    </row>
    <row r="43" spans="1:5" ht="15">
      <c r="A43" s="129"/>
      <c r="B43" s="274" t="s">
        <v>15906</v>
      </c>
      <c r="C43" s="98" t="s">
        <v>15871</v>
      </c>
      <c r="D43" s="98"/>
      <c r="E43" s="276"/>
    </row>
    <row r="44" spans="1:5" ht="15">
      <c r="A44" s="129"/>
      <c r="B44" s="274" t="s">
        <v>15907</v>
      </c>
      <c r="C44" s="98" t="s">
        <v>15871</v>
      </c>
      <c r="D44" s="98"/>
      <c r="E44" s="276"/>
    </row>
    <row r="45" spans="1:5" ht="15">
      <c r="A45" s="129"/>
      <c r="B45" s="274" t="s">
        <v>15908</v>
      </c>
      <c r="C45" s="98" t="s">
        <v>15871</v>
      </c>
      <c r="D45" s="98"/>
      <c r="E45" s="276"/>
    </row>
    <row r="46" spans="1:5" ht="15">
      <c r="A46" s="129"/>
      <c r="B46" s="274" t="s">
        <v>15910</v>
      </c>
      <c r="C46" s="98" t="s">
        <v>15909</v>
      </c>
      <c r="D46" s="98"/>
      <c r="E46" s="276"/>
    </row>
    <row r="47" spans="1:5" ht="15">
      <c r="A47" s="129"/>
      <c r="B47" s="274" t="s">
        <v>15911</v>
      </c>
      <c r="C47" s="98" t="s">
        <v>15909</v>
      </c>
      <c r="D47" s="98"/>
      <c r="E47" s="276"/>
    </row>
    <row r="48" spans="1:5" ht="15">
      <c r="A48" s="129"/>
      <c r="B48" s="274" t="s">
        <v>15912</v>
      </c>
      <c r="C48" s="98" t="s">
        <v>15909</v>
      </c>
      <c r="D48" s="98"/>
      <c r="E48" s="276"/>
    </row>
    <row r="49" spans="1:5" ht="15">
      <c r="A49" s="129"/>
      <c r="B49" s="274" t="s">
        <v>15913</v>
      </c>
      <c r="C49" s="98" t="s">
        <v>15909</v>
      </c>
      <c r="D49" s="98"/>
      <c r="E49" s="276"/>
    </row>
    <row r="50" spans="1:5" ht="15">
      <c r="A50" s="129"/>
      <c r="B50" s="274" t="s">
        <v>15914</v>
      </c>
      <c r="C50" s="98" t="s">
        <v>15909</v>
      </c>
      <c r="D50" s="98"/>
      <c r="E50" s="276"/>
    </row>
    <row r="51" spans="1:5" ht="15">
      <c r="A51" s="129"/>
      <c r="B51" s="274" t="s">
        <v>15915</v>
      </c>
      <c r="C51" s="98" t="s">
        <v>15909</v>
      </c>
      <c r="D51" s="98"/>
      <c r="E51" s="276"/>
    </row>
    <row r="52" spans="1:5" ht="15">
      <c r="A52" s="129"/>
      <c r="B52" s="274" t="s">
        <v>15916</v>
      </c>
      <c r="C52" s="98" t="s">
        <v>15909</v>
      </c>
      <c r="D52" s="98"/>
      <c r="E52" s="276"/>
    </row>
    <row r="53" spans="1:5" ht="15">
      <c r="A53" s="129"/>
      <c r="B53" s="274" t="s">
        <v>15917</v>
      </c>
      <c r="C53" s="98" t="s">
        <v>15909</v>
      </c>
      <c r="D53" s="98"/>
      <c r="E53" s="276"/>
    </row>
    <row r="54" spans="1:5" ht="15">
      <c r="A54" s="129"/>
      <c r="B54" s="274" t="s">
        <v>15918</v>
      </c>
      <c r="C54" s="98" t="s">
        <v>15909</v>
      </c>
      <c r="D54" s="98"/>
      <c r="E54" s="276"/>
    </row>
    <row r="55" spans="1:5" ht="15">
      <c r="A55" s="129"/>
      <c r="B55" s="274" t="s">
        <v>15919</v>
      </c>
      <c r="C55" s="98" t="s">
        <v>15926</v>
      </c>
      <c r="D55" s="98"/>
      <c r="E55" s="276"/>
    </row>
    <row r="56" spans="1:5" ht="15">
      <c r="A56" s="129"/>
      <c r="B56" s="274" t="s">
        <v>15920</v>
      </c>
      <c r="C56" s="98" t="s">
        <v>15926</v>
      </c>
      <c r="D56" s="98"/>
      <c r="E56" s="276"/>
    </row>
    <row r="57" spans="1:5" ht="15">
      <c r="A57" s="129"/>
      <c r="B57" s="274" t="s">
        <v>15921</v>
      </c>
      <c r="C57" s="98" t="s">
        <v>15926</v>
      </c>
      <c r="D57" s="98"/>
      <c r="E57" s="276"/>
    </row>
    <row r="58" spans="1:5" ht="15">
      <c r="A58" s="129"/>
      <c r="B58" s="274" t="s">
        <v>15922</v>
      </c>
      <c r="C58" s="98" t="s">
        <v>15926</v>
      </c>
      <c r="D58" s="98"/>
      <c r="E58" s="276"/>
    </row>
    <row r="59" spans="1:5" ht="15">
      <c r="A59" s="129"/>
      <c r="B59" s="274" t="s">
        <v>15923</v>
      </c>
      <c r="C59" s="98" t="s">
        <v>15926</v>
      </c>
      <c r="D59" s="98"/>
      <c r="E59" s="276"/>
    </row>
    <row r="60" spans="1:5" ht="15">
      <c r="A60" s="129"/>
      <c r="B60" s="274" t="s">
        <v>15924</v>
      </c>
      <c r="C60" s="98" t="s">
        <v>15926</v>
      </c>
      <c r="D60" s="98"/>
      <c r="E60" s="276"/>
    </row>
    <row r="61" spans="1:5" ht="15">
      <c r="A61" s="129"/>
      <c r="B61" s="274" t="s">
        <v>15925</v>
      </c>
      <c r="C61" s="98" t="s">
        <v>15926</v>
      </c>
      <c r="D61" s="98"/>
      <c r="E61" s="276"/>
    </row>
    <row r="62" spans="1:5" ht="15">
      <c r="A62" s="129"/>
      <c r="B62" s="274" t="s">
        <v>15928</v>
      </c>
      <c r="C62" s="98" t="s">
        <v>15927</v>
      </c>
      <c r="D62" s="98"/>
      <c r="E62" s="276"/>
    </row>
    <row r="63" spans="1:5" ht="15">
      <c r="A63" s="129"/>
      <c r="B63" s="274" t="s">
        <v>15929</v>
      </c>
      <c r="C63" s="98" t="s">
        <v>15927</v>
      </c>
      <c r="D63" s="98"/>
      <c r="E63" s="276"/>
    </row>
    <row r="64" spans="1:5" ht="15">
      <c r="A64" s="129"/>
      <c r="B64" s="274" t="s">
        <v>15930</v>
      </c>
      <c r="C64" s="98" t="s">
        <v>15927</v>
      </c>
      <c r="D64" s="98"/>
      <c r="E64" s="276"/>
    </row>
    <row r="65" spans="1:5" ht="15">
      <c r="A65" s="129"/>
      <c r="B65" s="274" t="s">
        <v>15931</v>
      </c>
      <c r="C65" s="98" t="s">
        <v>15927</v>
      </c>
      <c r="D65" s="98"/>
      <c r="E65" s="276"/>
    </row>
    <row r="66" spans="1:5" ht="15">
      <c r="A66" s="129"/>
      <c r="B66" s="274" t="s">
        <v>15932</v>
      </c>
      <c r="C66" s="98" t="s">
        <v>15927</v>
      </c>
      <c r="D66" s="98"/>
      <c r="E66" s="276"/>
    </row>
    <row r="67" spans="1:5" ht="15">
      <c r="A67" s="129"/>
      <c r="B67" s="274" t="s">
        <v>15933</v>
      </c>
      <c r="C67" s="98" t="s">
        <v>15927</v>
      </c>
      <c r="D67" s="98"/>
      <c r="E67" s="276"/>
    </row>
    <row r="68" spans="1:5" ht="15">
      <c r="A68" s="129"/>
      <c r="B68" s="274" t="s">
        <v>15934</v>
      </c>
      <c r="C68" s="98" t="s">
        <v>15927</v>
      </c>
      <c r="D68" s="98"/>
      <c r="E68" s="276"/>
    </row>
    <row r="69" spans="1:5" ht="15">
      <c r="A69" s="129"/>
      <c r="B69" s="274" t="s">
        <v>15935</v>
      </c>
      <c r="C69" s="98" t="s">
        <v>15927</v>
      </c>
      <c r="D69" s="98"/>
      <c r="E69" s="276"/>
    </row>
    <row r="70" spans="1:5" ht="15">
      <c r="A70" s="129"/>
      <c r="B70" s="274" t="s">
        <v>15936</v>
      </c>
      <c r="C70" s="98" t="s">
        <v>15927</v>
      </c>
      <c r="D70" s="98"/>
      <c r="E70" s="276"/>
    </row>
    <row r="71" spans="1:5" ht="15">
      <c r="A71" s="129"/>
      <c r="B71" s="274" t="s">
        <v>15937</v>
      </c>
      <c r="C71" s="98" t="s">
        <v>15927</v>
      </c>
      <c r="D71" s="98"/>
      <c r="E71" s="276"/>
    </row>
    <row r="72" spans="1:5" ht="15">
      <c r="A72" s="129"/>
      <c r="B72" s="274" t="s">
        <v>15938</v>
      </c>
      <c r="C72" s="98" t="s">
        <v>15927</v>
      </c>
      <c r="D72" s="98"/>
      <c r="E72" s="276"/>
    </row>
    <row r="73" spans="1:5" ht="15">
      <c r="A73" s="129"/>
      <c r="B73" s="274" t="s">
        <v>15939</v>
      </c>
      <c r="C73" s="98" t="s">
        <v>15927</v>
      </c>
      <c r="D73" s="98"/>
      <c r="E73" s="276"/>
    </row>
    <row r="74" spans="1:5" ht="15">
      <c r="A74" s="129"/>
      <c r="B74" s="274" t="s">
        <v>15940</v>
      </c>
      <c r="C74" s="98" t="s">
        <v>15927</v>
      </c>
      <c r="D74" s="98"/>
      <c r="E74" s="276"/>
    </row>
    <row r="75" spans="1:5" ht="15">
      <c r="A75" s="129"/>
      <c r="B75" s="274" t="s">
        <v>15941</v>
      </c>
      <c r="C75" s="98" t="s">
        <v>15927</v>
      </c>
      <c r="D75" s="98"/>
      <c r="E75" s="276"/>
    </row>
    <row r="76" spans="1:5" ht="15">
      <c r="A76" s="129"/>
      <c r="B76" s="274" t="s">
        <v>15942</v>
      </c>
      <c r="C76" s="98" t="s">
        <v>15927</v>
      </c>
      <c r="D76" s="98"/>
      <c r="E76" s="276"/>
    </row>
    <row r="77" spans="1:5" ht="15">
      <c r="A77" s="129"/>
      <c r="B77" s="274" t="s">
        <v>15943</v>
      </c>
      <c r="C77" s="98" t="s">
        <v>15927</v>
      </c>
      <c r="D77" s="98"/>
      <c r="E77" s="276"/>
    </row>
    <row r="78" spans="1:5" ht="15">
      <c r="A78" s="129"/>
      <c r="B78" s="274" t="s">
        <v>15944</v>
      </c>
      <c r="C78" s="98" t="s">
        <v>15927</v>
      </c>
      <c r="D78" s="98"/>
      <c r="E78" s="276"/>
    </row>
    <row r="79" spans="1:5" ht="15">
      <c r="A79" s="129"/>
      <c r="B79" s="274" t="s">
        <v>15945</v>
      </c>
      <c r="C79" s="98" t="s">
        <v>15927</v>
      </c>
      <c r="D79" s="98"/>
      <c r="E79" s="276"/>
    </row>
    <row r="80" spans="1:5" ht="15">
      <c r="A80" s="129"/>
      <c r="B80" s="274" t="s">
        <v>15946</v>
      </c>
      <c r="C80" s="98" t="s">
        <v>15927</v>
      </c>
      <c r="D80" s="98"/>
      <c r="E80" s="276"/>
    </row>
    <row r="81" spans="1:5" ht="15">
      <c r="A81" s="129"/>
      <c r="B81" s="274" t="s">
        <v>15947</v>
      </c>
      <c r="C81" s="98" t="s">
        <v>15927</v>
      </c>
      <c r="D81" s="98"/>
      <c r="E81" s="276"/>
    </row>
    <row r="82" spans="1:5" ht="15">
      <c r="A82" s="129"/>
      <c r="B82" s="274" t="s">
        <v>15948</v>
      </c>
      <c r="C82" s="98" t="s">
        <v>15927</v>
      </c>
      <c r="D82" s="98"/>
      <c r="E82" s="276"/>
    </row>
    <row r="83" spans="1:5" ht="15">
      <c r="A83" s="129"/>
      <c r="B83" s="274" t="s">
        <v>15949</v>
      </c>
      <c r="C83" s="98" t="s">
        <v>15927</v>
      </c>
      <c r="D83" s="98"/>
      <c r="E83" s="276"/>
    </row>
    <row r="84" spans="1:5" ht="15">
      <c r="A84" s="129"/>
      <c r="B84" s="274" t="s">
        <v>15950</v>
      </c>
      <c r="C84" s="98" t="s">
        <v>15927</v>
      </c>
      <c r="D84" s="98"/>
      <c r="E84" s="276"/>
    </row>
    <row r="85" spans="1:5" ht="15">
      <c r="A85" s="129"/>
      <c r="B85" s="274" t="s">
        <v>15951</v>
      </c>
      <c r="C85" s="98" t="s">
        <v>15927</v>
      </c>
      <c r="D85" s="98"/>
      <c r="E85" s="276"/>
    </row>
    <row r="86" spans="1:5" ht="15">
      <c r="A86" s="129"/>
      <c r="B86" s="274" t="s">
        <v>15952</v>
      </c>
      <c r="C86" s="98" t="s">
        <v>15927</v>
      </c>
      <c r="D86" s="98"/>
      <c r="E86" s="276"/>
    </row>
    <row r="87" spans="1:5" ht="15">
      <c r="A87" s="129"/>
      <c r="B87" s="274" t="s">
        <v>15953</v>
      </c>
      <c r="C87" s="98" t="s">
        <v>15927</v>
      </c>
      <c r="D87" s="98"/>
      <c r="E87" s="276"/>
    </row>
    <row r="88" spans="1:5" ht="15">
      <c r="A88" s="129"/>
      <c r="B88" s="274" t="s">
        <v>15954</v>
      </c>
      <c r="C88" s="98" t="s">
        <v>15927</v>
      </c>
      <c r="D88" s="98"/>
      <c r="E88" s="276"/>
    </row>
    <row r="89" spans="1:5" ht="15">
      <c r="A89" s="129"/>
      <c r="B89" s="274" t="s">
        <v>15955</v>
      </c>
      <c r="C89" s="98" t="s">
        <v>15927</v>
      </c>
      <c r="D89" s="98"/>
      <c r="E89" s="276"/>
    </row>
    <row r="90" spans="1:5" ht="15">
      <c r="A90" s="129"/>
      <c r="B90" s="274" t="s">
        <v>15956</v>
      </c>
      <c r="C90" s="98" t="s">
        <v>15927</v>
      </c>
      <c r="D90" s="98"/>
      <c r="E90" s="276"/>
    </row>
    <row r="91" spans="1:5" ht="15">
      <c r="A91" s="129"/>
      <c r="B91" s="274" t="s">
        <v>15957</v>
      </c>
      <c r="C91" s="98" t="s">
        <v>15927</v>
      </c>
      <c r="D91" s="98"/>
      <c r="E91" s="276"/>
    </row>
    <row r="92" spans="1:5" ht="15">
      <c r="A92" s="129"/>
      <c r="B92" s="274" t="s">
        <v>15958</v>
      </c>
      <c r="C92" s="98" t="s">
        <v>15927</v>
      </c>
      <c r="D92" s="98"/>
      <c r="E92" s="276"/>
    </row>
    <row r="93" spans="1:5" ht="15">
      <c r="A93" s="129"/>
      <c r="B93" s="274" t="s">
        <v>15959</v>
      </c>
      <c r="C93" s="98" t="s">
        <v>15927</v>
      </c>
      <c r="D93" s="98"/>
      <c r="E93" s="276"/>
    </row>
    <row r="94" spans="1:5" ht="15">
      <c r="A94" s="129"/>
      <c r="B94" s="274" t="s">
        <v>15960</v>
      </c>
      <c r="C94" s="98" t="s">
        <v>15927</v>
      </c>
      <c r="D94" s="98"/>
      <c r="E94" s="276"/>
    </row>
    <row r="95" spans="1:5" ht="15">
      <c r="A95" s="129"/>
      <c r="B95" s="274" t="s">
        <v>15961</v>
      </c>
      <c r="C95" s="98" t="s">
        <v>15927</v>
      </c>
      <c r="D95" s="98"/>
      <c r="E95" s="276"/>
    </row>
    <row r="96" spans="1:5" ht="15">
      <c r="A96" s="129"/>
      <c r="B96" s="274" t="s">
        <v>15962</v>
      </c>
      <c r="C96" s="98" t="s">
        <v>15927</v>
      </c>
      <c r="D96" s="98"/>
      <c r="E96" s="276"/>
    </row>
    <row r="97" spans="1:5" ht="15">
      <c r="A97" s="129"/>
      <c r="B97" s="274" t="s">
        <v>15963</v>
      </c>
      <c r="C97" s="98" t="s">
        <v>15927</v>
      </c>
      <c r="D97" s="98"/>
      <c r="E97" s="276"/>
    </row>
    <row r="98" spans="1:5" ht="15">
      <c r="A98" s="129"/>
      <c r="B98" s="274" t="s">
        <v>15964</v>
      </c>
      <c r="C98" s="98" t="s">
        <v>15927</v>
      </c>
      <c r="D98" s="98"/>
      <c r="E98" s="276"/>
    </row>
    <row r="99" spans="1:5" ht="15">
      <c r="A99" s="129"/>
      <c r="B99" s="274" t="s">
        <v>15965</v>
      </c>
      <c r="C99" s="98" t="s">
        <v>15927</v>
      </c>
      <c r="D99" s="98"/>
      <c r="E99" s="276"/>
    </row>
    <row r="100" spans="1:5" ht="15">
      <c r="A100" s="129"/>
      <c r="B100" s="274" t="s">
        <v>15966</v>
      </c>
      <c r="C100" s="98" t="s">
        <v>15927</v>
      </c>
      <c r="D100" s="98"/>
      <c r="E100" s="276"/>
    </row>
    <row r="101" spans="1:5" ht="15">
      <c r="A101" s="129"/>
      <c r="B101" s="274" t="s">
        <v>15967</v>
      </c>
      <c r="C101" s="98" t="s">
        <v>15927</v>
      </c>
      <c r="D101" s="98"/>
      <c r="E101" s="276"/>
    </row>
    <row r="102" spans="1:5" ht="15">
      <c r="A102" s="129"/>
      <c r="B102" s="274" t="s">
        <v>15968</v>
      </c>
      <c r="C102" s="98" t="s">
        <v>15927</v>
      </c>
      <c r="D102" s="98"/>
      <c r="E102" s="276"/>
    </row>
    <row r="103" spans="1:5" ht="15">
      <c r="A103" s="129"/>
      <c r="B103" s="274" t="s">
        <v>15969</v>
      </c>
      <c r="C103" s="98" t="s">
        <v>15927</v>
      </c>
      <c r="D103" s="98"/>
      <c r="E103" s="276"/>
    </row>
    <row r="104" spans="1:5" ht="15">
      <c r="A104" s="129"/>
      <c r="B104" s="274" t="s">
        <v>15971</v>
      </c>
      <c r="C104" s="98" t="s">
        <v>15927</v>
      </c>
      <c r="D104" s="98"/>
      <c r="E104" s="276"/>
    </row>
    <row r="105" spans="1:5" ht="15">
      <c r="A105" s="129"/>
      <c r="B105" s="274" t="s">
        <v>15970</v>
      </c>
      <c r="C105" s="98" t="s">
        <v>15927</v>
      </c>
      <c r="D105" s="98"/>
      <c r="E105" s="276"/>
    </row>
    <row r="106" spans="1:5" ht="15">
      <c r="A106" s="129"/>
      <c r="B106" s="274" t="s">
        <v>15972</v>
      </c>
      <c r="C106" s="98" t="s">
        <v>15927</v>
      </c>
      <c r="D106" s="98"/>
      <c r="E106" s="276"/>
    </row>
    <row r="107" spans="1:5" ht="15">
      <c r="A107" s="129"/>
      <c r="B107" s="274" t="s">
        <v>15973</v>
      </c>
      <c r="C107" s="98" t="s">
        <v>15927</v>
      </c>
      <c r="D107" s="98"/>
      <c r="E107" s="276"/>
    </row>
    <row r="108" spans="1:5" ht="15">
      <c r="A108" s="129"/>
      <c r="B108" s="274" t="s">
        <v>15974</v>
      </c>
      <c r="C108" s="98" t="s">
        <v>15927</v>
      </c>
      <c r="D108" s="98"/>
      <c r="E108" s="276"/>
    </row>
    <row r="109" spans="1:5" ht="15">
      <c r="A109" s="129"/>
      <c r="B109" s="274" t="s">
        <v>15975</v>
      </c>
      <c r="C109" s="98" t="s">
        <v>15927</v>
      </c>
      <c r="D109" s="98"/>
      <c r="E109" s="276"/>
    </row>
    <row r="110" spans="1:5" ht="15">
      <c r="A110" s="129"/>
      <c r="B110" s="274" t="s">
        <v>15976</v>
      </c>
      <c r="C110" s="98" t="s">
        <v>15927</v>
      </c>
      <c r="D110" s="98"/>
      <c r="E110" s="276"/>
    </row>
    <row r="111" spans="1:5" ht="15">
      <c r="A111" s="129"/>
      <c r="B111" s="274" t="s">
        <v>15977</v>
      </c>
      <c r="C111" s="98" t="s">
        <v>15927</v>
      </c>
      <c r="D111" s="98"/>
      <c r="E111" s="276"/>
    </row>
    <row r="112" spans="1:5" ht="15">
      <c r="A112" s="129"/>
      <c r="B112" s="274" t="s">
        <v>15978</v>
      </c>
      <c r="C112" s="98" t="s">
        <v>15927</v>
      </c>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2024-08-22T20:41:28Z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