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Bourns Completed CMRT v6.4/"/>
    </mc:Choice>
  </mc:AlternateContent>
  <xr:revisionPtr revIDLastSave="44" documentId="8_{32F27B83-3857-48F1-A0F1-C9895B0C987A}" xr6:coauthVersionLast="47" xr6:coauthVersionMax="47" xr10:uidLastSave="{26A03EF6-3830-4E6C-87FD-0DA3768A762B}"/>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<sst xmlns="http://schemas.openxmlformats.org/spreadsheetml/2006/main" count="22550" uniqueCount="15882">
  <si>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</si>
  <si>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</si>
  <si>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</si>
  <si>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</si>
  <si>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</si>
  <si>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</si>
  <si>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</si>
  <si>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</si>
  <si>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</si>
  <si>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</si>
  <si>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</si>
  <si>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</si>
  <si>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</si>
  <si>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</si>
  <si>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</si>
  <si>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</si>
  <si>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</si>
  <si>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</si>
  <si>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</si>
  <si>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</si>
  <si>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</si>
  <si>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</si>
  <si>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</si>
  <si>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</si>
  <si>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</si>
  <si>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</si>
  <si>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</si>
  <si>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</si>
  <si>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</si>
  <si>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</si>
  <si>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</si>
  <si>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</si>
  <si>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</si>
  <si>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</si>
  <si>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</si>
  <si>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</si>
  <si>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</si>
  <si>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</si>
  <si>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</si>
  <si>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</si>
  <si>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</si>
  <si>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</si>
  <si>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</si>
  <si>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</si>
  <si>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</si>
  <si>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</si>
  <si>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</si>
  <si>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</si>
  <si>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</si>
  <si>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</si>
  <si>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</si>
  <si>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</si>
  <si>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</si>
  <si>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</si>
  <si>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</si>
  <si>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</si>
  <si>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</si>
  <si>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</si>
  <si>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</si>
  <si>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</si>
  <si>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</si>
  <si>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</si>
  <si>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</si>
  <si>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</si>
  <si>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</si>
  <si>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</si>
  <si>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</si>
  <si>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</si>
  <si>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</si>
  <si>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</si>
  <si>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</si>
  <si>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</si>
  <si>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</si>
  <si>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</si>
  <si>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</si>
  <si>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</si>
  <si>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</si>
  <si>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</si>
  <si>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</si>
  <si>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</si>
  <si>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</si>
  <si>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</si>
  <si>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</si>
  <si>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</si>
  <si>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</si>
  <si>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</si>
  <si>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</si>
  <si>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</si>
  <si>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</si>
  <si>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</si>
  <si>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</si>
  <si>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</si>
  <si>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</si>
  <si>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</si>
  <si>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</si>
  <si>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</si>
  <si>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</si>
  <si>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</si>
  <si>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</si>
  <si>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</si>
  <si>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</si>
  <si>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</si>
  <si>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</si>
  <si>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</si>
  <si>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</si>
  <si>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</si>
  <si>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</si>
  <si>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</si>
  <si>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</si>
  <si>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</si>
  <si>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</si>
  <si>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</si>
  <si>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</si>
  <si>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</si>
  <si>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</si>
  <si>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</si>
  <si>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</si>
  <si>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</si>
  <si>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</si>
  <si>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</si>
  <si>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</si>
  <si>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</si>
  <si>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</si>
  <si>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</si>
  <si>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</si>
  <si>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</si>
  <si>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</si>
  <si>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</si>
  <si>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</si>
  <si>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</si>
  <si>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</si>
  <si>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</si>
  <si>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</si>
  <si>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</si>
  <si>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</si>
  <si>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</si>
  <si>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</si>
  <si>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</si>
  <si>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</si>
  <si>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</si>
  <si>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</si>
  <si>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</si>
  <si>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</si>
  <si>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</si>
  <si>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</si>
  <si>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</si>
  <si>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</si>
  <si>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</si>
  <si>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</si>
  <si>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</si>
  <si>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</si>
  <si>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</si>
  <si>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</si>
  <si>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</si>
  <si>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</si>
  <si>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</si>
  <si>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</si>
  <si>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</si>
  <si>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</si>
  <si>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</si>
  <si>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</si>
  <si>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</si>
  <si>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</si>
  <si>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</si>
  <si>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</si>
  <si>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</si>
  <si>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</si>
  <si>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</si>
  <si>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</si>
  <si>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</si>
  <si>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</si>
  <si>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</si>
  <si>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</si>
  <si>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</si>
  <si>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</si>
  <si>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</si>
  <si>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</si>
  <si>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</si>
  <si>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</si>
  <si>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</si>
  <si>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</si>
  <si>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</si>
  <si>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</si>
  <si>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</si>
  <si>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</si>
  <si>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</si>
  <si>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</si>
  <si>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</si>
  <si>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</si>
  <si>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</si>
  <si>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</si>
  <si>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</si>
  <si>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</si>
  <si>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</si>
  <si>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</si>
  <si>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</si>
  <si>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</si>
  <si>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</si>
  <si>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</si>
  <si>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</si>
  <si>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</si>
  <si>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</si>
  <si>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</si>
  <si>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</si>
  <si>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</si>
  <si>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</si>
  <si>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</si>
  <si>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</si>
  <si>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</si>
  <si>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</si>
  <si>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</si>
  <si>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</si>
  <si>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</si>
  <si>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</si>
  <si>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</si>
  <si>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</si>
  <si>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</si>
  <si>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</si>
  <si>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</si>
  <si>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</si>
  <si>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</si>
  <si>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</si>
  <si>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</si>
  <si>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</si>
  <si>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</si>
  <si>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</si>
  <si>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</si>
  <si>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</si>
  <si>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</si>
  <si>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</si>
  <si>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</si>
  <si>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</si>
  <si>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</si>
  <si>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</si>
  <si>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</si>
  <si>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</si>
  <si>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</si>
  <si>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</si>
  <si>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</si>
  <si>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</si>
  <si>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</si>
  <si>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</si>
  <si>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</si>
  <si>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</si>
  <si>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</si>
  <si>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</si>
  <si>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</si>
  <si>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</si>
  <si>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</si>
  <si>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</si>
  <si>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</si>
  <si>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</si>
  <si>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</si>
  <si>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</si>
  <si>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</si>
  <si>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</si>
  <si>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</si>
  <si>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</si>
  <si>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</si>
  <si>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</si>
  <si>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</si>
  <si>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</si>
  <si>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</si>
  <si>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</si>
  <si>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</si>
  <si>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</si>
  <si>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</si>
  <si>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</si>
  <si>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</si>
  <si>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</si>
  <si>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</si>
  <si>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</si>
  <si>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</si>
  <si>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</si>
  <si>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</si>
  <si>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</si>
  <si>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</si>
  <si>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</si>
  <si>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</si>
  <si>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</si>
  <si>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</si>
  <si>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</si>
  <si>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</si>
  <si>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</si>
  <si>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</si>
  <si>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</si>
  <si>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</si>
  <si>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</si>
  <si>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</si>
  <si>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</si>
  <si>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</si>
  <si>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</si>
  <si>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</si>
  <si>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</si>
  <si>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</si>
  <si>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</si>
  <si>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</si>
  <si>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</si>
  <si>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</si>
  <si>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</si>
  <si>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</si>
  <si>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</si>
  <si>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</si>
  <si>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</si>
  <si>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</si>
  <si>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</si>
  <si>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</si>
  <si>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</si>
  <si>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</si>
  <si>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</si>
  <si>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</si>
  <si>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</si>
  <si>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</si>
  <si>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</si>
  <si>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</si>
  <si>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</si>
  <si>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</si>
  <si>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</si>
  <si>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</si>
  <si>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</si>
  <si>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</si>
  <si>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</si>
  <si>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</si>
  <si>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</si>
  <si>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</si>
  <si>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</si>
  <si>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</si>
  <si>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</si>
  <si>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</si>
  <si>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</si>
  <si>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</si>
  <si>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</si>
  <si>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</si>
  <si>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</si>
  <si>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</si>
  <si>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</si>
  <si>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</si>
  <si>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</si>
  <si>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</si>
  <si>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</si>
  <si>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</si>
  <si>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</si>
  <si>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</si>
  <si>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</si>
  <si>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</si>
  <si>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</si>
  <si>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</si>
  <si>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</si>
  <si>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</si>
  <si>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</si>
  <si>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</si>
  <si>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</si>
  <si>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</si>
  <si>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</si>
  <si>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</si>
  <si>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</si>
  <si>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</si>
  <si>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</si>
  <si>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</si>
  <si>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</si>
  <si>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</si>
  <si>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</si>
  <si>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</si>
  <si>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</si>
  <si>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</si>
  <si>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</si>
  <si>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</si>
  <si>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</si>
  <si>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</si>
  <si>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</si>
  <si>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</si>
  <si>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</si>
  <si>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</si>
  <si>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</si>
  <si>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</si>
  <si>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</si>
  <si>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</si>
  <si>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</si>
  <si>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</si>
  <si>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</si>
  <si>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</si>
  <si>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</si>
  <si>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</si>
  <si>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</si>
  <si>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</si>
  <si>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</si>
  <si>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</si>
  <si>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</si>
  <si>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</si>
  <si>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</si>
  <si>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</si>
  <si>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</si>
  <si>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</si>
  <si>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</si>
  <si>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</si>
  <si>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</si>
  <si>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</si>
  <si>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</si>
  <si>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</si>
  <si>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</si>
  <si>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</si>
  <si>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</si>
  <si>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</si>
  <si>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</si>
  <si>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</si>
  <si>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</si>
  <si>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</si>
  <si>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</si>
  <si>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</si>
  <si>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</si>
  <si>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</si>
  <si>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</si>
  <si>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</si>
  <si>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</si>
  <si>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</si>
  <si>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</si>
  <si>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</si>
  <si>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</si>
  <si>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</si>
  <si>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</si>
  <si>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</si>
  <si>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</si>
  <si>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</si>
  <si>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</si>
  <si>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</si>
  <si>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</si>
  <si>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</si>
  <si>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</si>
  <si>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</si>
  <si>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</si>
  <si>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</si>
  <si>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</si>
  <si>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</si>
  <si>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</si>
  <si>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</si>
  <si>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</si>
  <si>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</si>
  <si>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</si>
  <si>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</si>
  <si>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</si>
  <si>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</si>
  <si>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</si>
  <si>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</si>
  <si>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</si>
  <si>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</si>
  <si>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</si>
  <si>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</si>
  <si>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</si>
  <si>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</si>
  <si>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</si>
  <si>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</si>
  <si>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</si>
  <si>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</si>
  <si>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</si>
  <si>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</si>
  <si>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</si>
  <si>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</si>
  <si>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</si>
  <si>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</si>
  <si>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</si>
  <si>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</si>
  <si>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</si>
  <si>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</si>
  <si>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</si>
  <si>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</si>
  <si>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</si>
  <si>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</si>
  <si>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</si>
  <si>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</si>
  <si>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</si>
  <si>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</si>
  <si>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</si>
  <si>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</si>
  <si>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</si>
  <si>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</si>
  <si>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</si>
  <si>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</si>
  <si>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</si>
  <si>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</si>
  <si>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</si>
  <si>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</si>
  <si>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</si>
  <si>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</si>
  <si>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</si>
  <si>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</si>
  <si>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</si>
  <si>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</si>
  <si>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</si>
  <si>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</si>
  <si>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</si>
  <si>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</si>
  <si>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</si>
  <si>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</si>
  <si>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</si>
  <si>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</si>
  <si>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</si>
  <si>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</si>
  <si>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</si>
  <si>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</si>
  <si>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</si>
  <si>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</si>
  <si>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</si>
  <si>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</si>
  <si>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</si>
  <si>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</si>
  <si>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</si>
  <si>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</si>
  <si>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</si>
  <si>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</si>
  <si>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</si>
  <si>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</si>
  <si>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</si>
  <si>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</si>
  <si>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</si>
  <si>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</si>
  <si>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</si>
  <si>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</si>
  <si>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</si>
  <si>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</si>
  <si>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</si>
  <si>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</si>
  <si>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</si>
  <si>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</si>
  <si>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</si>
  <si>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</si>
  <si>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</si>
  <si>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</si>
  <si>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</si>
  <si>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</si>
  <si>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</si>
  <si>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</si>
  <si>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</si>
  <si>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</si>
  <si>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</si>
  <si>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</si>
  <si>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</si>
  <si>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</si>
  <si>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</si>
  <si>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</si>
  <si>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</si>
  <si>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</si>
  <si>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</si>
  <si>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</si>
  <si>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</si>
  <si>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</si>
  <si>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</si>
  <si>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</si>
  <si>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</si>
  <si>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</si>
  <si>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</si>
  <si>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</si>
  <si>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</si>
  <si>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</si>
  <si>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</si>
  <si>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</si>
  <si>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</si>
  <si>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</si>
  <si>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</si>
  <si>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</si>
  <si>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</si>
  <si>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</si>
  <si>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</si>
  <si>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</si>
  <si>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</si>
  <si>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</si>
  <si>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</si>
  <si>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</si>
  <si>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</si>
  <si>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</si>
  <si>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</si>
  <si>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</si>
  <si>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</si>
  <si>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</si>
  <si>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</si>
  <si>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</si>
  <si>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</si>
  <si>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</si>
  <si>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</si>
  <si>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</si>
  <si>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</si>
  <si>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</si>
  <si>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</si>
  <si>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</si>
  <si>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</si>
  <si>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</si>
  <si>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</si>
  <si>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</si>
  <si>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</si>
  <si>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</si>
  <si>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</si>
  <si>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</si>
  <si>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</si>
  <si>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</si>
  <si>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</si>
  <si>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</si>
  <si>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</si>
  <si>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</si>
  <si>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</si>
  <si>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</si>
  <si>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</si>
  <si>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</si>
  <si>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</si>
  <si>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</si>
  <si>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</si>
  <si>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</si>
  <si>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</si>
  <si>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</si>
  <si>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</si>
  <si>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</si>
  <si>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</si>
  <si>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</si>
  <si>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</si>
  <si>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</si>
  <si>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</si>
  <si>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</si>
  <si>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</si>
  <si>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</si>
  <si>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</si>
  <si>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</si>
  <si>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</si>
  <si>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</si>
  <si>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</si>
  <si>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</si>
  <si>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</si>
  <si>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</si>
  <si>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</si>
  <si>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</si>
  <si>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</si>
  <si>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</si>
  <si>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</si>
  <si>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</si>
  <si>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</si>
  <si>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</si>
  <si>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</si>
  <si>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</si>
  <si>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</si>
  <si>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</si>
  <si>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</si>
  <si>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</si>
  <si>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</si>
  <si>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</si>
  <si>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</si>
  <si>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</si>
  <si>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</si>
  <si>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</si>
  <si>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</si>
  <si>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</si>
  <si>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</si>
  <si>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</si>
  <si>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</si>
  <si>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</si>
  <si>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</si>
  <si>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</si>
  <si>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</si>
  <si>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</si>
  <si>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</si>
  <si>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</si>
  <si>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</si>
  <si>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</si>
  <si>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</si>
  <si>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</si>
  <si>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</si>
  <si>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</si>
  <si>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</si>
  <si>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</si>
  <si>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</si>
  <si>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</si>
  <si>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</si>
  <si>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</si>
  <si>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</si>
  <si>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</si>
  <si>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</si>
  <si>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</si>
  <si>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</si>
  <si>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</si>
  <si>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</si>
  <si>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</si>
  <si>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</si>
  <si>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</si>
  <si>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</si>
  <si>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</si>
  <si>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</si>
  <si>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</si>
  <si>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</si>
  <si>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</si>
  <si>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</si>
  <si>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</si>
  <si>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</si>
  <si>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</si>
  <si>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</si>
  <si>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</si>
  <si>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</si>
  <si>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</si>
  <si>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</si>
  <si>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</si>
  <si>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</si>
  <si>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</si>
  <si>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</si>
  <si>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</si>
  <si>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</si>
  <si>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</si>
  <si>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</si>
  <si>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</si>
  <si>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</si>
  <si>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</si>
  <si>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</si>
  <si>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</si>
  <si>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</si>
  <si>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</si>
  <si>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</si>
  <si>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</si>
  <si>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</si>
  <si>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</si>
  <si>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</si>
  <si>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</si>
  <si>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</si>
  <si>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</si>
  <si>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</si>
  <si>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</si>
  <si>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</si>
  <si>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</si>
  <si>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</si>
  <si>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</si>
  <si>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</si>
  <si>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</si>
  <si>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</si>
  <si>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</si>
  <si>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</si>
  <si>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</si>
  <si>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</si>
  <si>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</si>
  <si>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</si>
  <si>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</si>
  <si>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</si>
  <si>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</si>
  <si>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</si>
  <si>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</si>
  <si>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</si>
  <si>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</si>
  <si>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</si>
  <si>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</si>
  <si>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</si>
  <si>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</si>
  <si>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</si>
  <si>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</si>
  <si>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</si>
  <si>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</si>
  <si>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</si>
  <si>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</si>
  <si>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</si>
  <si>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</si>
  <si>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</si>
  <si>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</si>
  <si>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</si>
  <si>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</si>
  <si>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</si>
  <si>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</si>
  <si>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</si>
  <si>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</si>
  <si>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</si>
  <si>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</si>
  <si>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</si>
  <si>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</si>
  <si>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</si>
  <si>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</si>
  <si>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</si>
  <si>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</si>
  <si>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</si>
  <si>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</si>
  <si>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</si>
  <si>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</si>
  <si>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</si>
  <si>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</si>
  <si>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</si>
  <si>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</si>
  <si>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</si>
  <si>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</si>
  <si>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</si>
  <si>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</si>
  <si>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</si>
  <si>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</si>
  <si>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</si>
  <si>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</si>
  <si>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</si>
  <si>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</si>
  <si>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</si>
  <si>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</si>
  <si>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</si>
  <si>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</si>
  <si>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</si>
  <si>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</si>
  <si>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</si>
  <si>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</si>
  <si>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</si>
  <si>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</si>
  <si>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</si>
  <si>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</si>
  <si>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</si>
  <si>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</si>
  <si>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</si>
  <si>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</si>
  <si>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</si>
  <si>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</si>
  <si>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</si>
  <si>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</si>
  <si>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</si>
  <si>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</si>
  <si>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</si>
  <si>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</si>
  <si>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</si>
  <si>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</si>
  <si>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</si>
  <si>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</si>
  <si>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</si>
  <si>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</si>
  <si>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</si>
  <si>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</si>
  <si>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</si>
  <si>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</si>
  <si>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</si>
  <si>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</si>
  <si>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</si>
  <si>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</si>
  <si>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</si>
  <si>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</si>
  <si>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</si>
  <si>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</si>
  <si>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</si>
  <si>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</si>
  <si>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</si>
  <si>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</si>
  <si>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</si>
  <si>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</si>
  <si>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</si>
  <si>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</si>
  <si>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</si>
  <si>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</si>
  <si>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</si>
  <si>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</si>
  <si>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</si>
  <si>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</si>
  <si>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</si>
  <si>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</si>
  <si>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</si>
  <si>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</si>
  <si>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</si>
  <si>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</si>
  <si>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</si>
  <si>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</si>
  <si>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</si>
  <si>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</si>
  <si>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</si>
  <si>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</si>
  <si>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</si>
  <si>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</si>
  <si>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</si>
  <si>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</si>
  <si>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</si>
  <si>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</si>
  <si>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</si>
  <si>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</si>
  <si>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</si>
  <si>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</si>
  <si>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</si>
  <si>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</si>
  <si>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</si>
  <si>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</si>
  <si>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</si>
  <si>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</si>
  <si>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</si>
  <si>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</si>
  <si>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</si>
  <si>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</si>
  <si>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</si>
  <si>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</si>
  <si>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</si>
  <si>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</si>
  <si>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</si>
  <si>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</si>
  <si>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</si>
  <si>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</si>
  <si>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</si>
  <si>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</si>
  <si>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</si>
  <si>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</si>
  <si>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</si>
  <si>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</si>
  <si>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</si>
  <si>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</si>
  <si>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</si>
  <si>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</si>
  <si>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</si>
  <si>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</si>
  <si>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</si>
  <si>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</si>
  <si>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</si>
  <si>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</si>
  <si>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</si>
  <si>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</si>
  <si>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</si>
  <si>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</si>
  <si>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</si>
  <si>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</si>
  <si>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</si>
  <si>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</si>
  <si>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</si>
  <si>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</si>
  <si>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</si>
  <si>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</si>
  <si>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</si>
  <si>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</si>
  <si>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</si>
  <si>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</si>
  <si>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</si>
  <si>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</si>
  <si>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</si>
  <si>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</si>
  <si>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</si>
  <si>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</si>
  <si>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</si>
  <si>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</si>
  <si>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</si>
  <si>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</si>
  <si>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</si>
  <si>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</si>
  <si>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</si>
  <si>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</si>
  <si>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</si>
  <si>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</si>
  <si>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</si>
  <si>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</si>
  <si>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</si>
  <si>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</si>
  <si>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</si>
  <si>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</si>
  <si>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</si>
  <si>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</si>
  <si>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</si>
  <si>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</si>
  <si>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</si>
  <si>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</si>
  <si>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</si>
  <si>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</si>
  <si>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</si>
  <si>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</si>
  <si>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</si>
  <si>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</si>
  <si>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</si>
  <si>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</si>
  <si>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</si>
  <si>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</si>
  <si>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</si>
  <si>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</si>
  <si>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</si>
  <si>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</si>
  <si>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</si>
  <si>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</si>
  <si>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</si>
  <si>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</si>
  <si>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</si>
  <si>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</si>
  <si>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</si>
  <si>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</si>
  <si>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</si>
  <si>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</si>
  <si>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</si>
  <si>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</si>
  <si>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</si>
  <si>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</si>
  <si>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</si>
  <si>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</si>
  <si>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</si>
  <si>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</si>
  <si>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</si>
  <si>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</si>
  <si>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</si>
  <si>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</si>
  <si>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</si>
  <si>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</si>
  <si>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</si>
  <si>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</si>
  <si>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</si>
  <si>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</si>
  <si>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</si>
  <si>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</si>
  <si>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</si>
  <si>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</si>
  <si>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</si>
  <si>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</si>
  <si>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</si>
  <si>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</si>
  <si>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</si>
  <si>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</si>
  <si>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</si>
  <si>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</si>
  <si>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</si>
  <si>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</si>
  <si>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</si>
  <si>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</si>
  <si>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</si>
  <si>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</si>
  <si>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</si>
  <si>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</si>
  <si>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</si>
  <si>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</si>
  <si>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</si>
  <si>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</si>
  <si>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</si>
  <si>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</si>
  <si>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</si>
  <si>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</si>
  <si>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</si>
  <si>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</si>
  <si>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</si>
  <si>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</si>
  <si>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</si>
  <si>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</si>
  <si>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</si>
  <si>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</si>
  <si>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</si>
  <si>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</si>
  <si>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</si>
  <si>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</si>
  <si>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</si>
  <si>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</si>
  <si>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</si>
  <si>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</si>
  <si>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</si>
  <si>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</si>
  <si>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</si>
  <si>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</si>
  <si>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</si>
  <si>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</si>
  <si>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</si>
  <si>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</si>
  <si>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</si>
  <si>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</si>
  <si>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</si>
  <si>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</si>
  <si>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</si>
  <si>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</si>
  <si>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</si>
  <si>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</si>
  <si>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</si>
  <si>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</si>
  <si>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</si>
  <si>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</si>
  <si>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</si>
  <si>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</si>
  <si>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</si>
  <si>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</si>
  <si>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</si>
  <si>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</si>
  <si>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</si>
  <si>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</si>
  <si>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</si>
  <si>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</si>
  <si>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</si>
  <si>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</si>
  <si>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</si>
  <si>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</si>
  <si>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</si>
  <si>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</si>
  <si>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</si>
  <si>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</si>
  <si>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</si>
  <si>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</si>
  <si>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</si>
  <si>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</si>
  <si>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</si>
  <si>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</si>
  <si>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</si>
  <si>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</si>
  <si>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</si>
  <si>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</si>
  <si>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</si>
  <si>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</si>
  <si>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</si>
  <si>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</si>
  <si>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</si>
  <si>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</si>
  <si>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</si>
  <si>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</si>
  <si>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</si>
  <si>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</si>
  <si>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</si>
  <si>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</si>
  <si>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</si>
  <si>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</si>
  <si>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</si>
  <si>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</si>
  <si>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</si>
  <si>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</si>
  <si>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</si>
  <si>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</si>
  <si>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</si>
  <si>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</si>
  <si>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</si>
  <si>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</si>
  <si>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</si>
  <si>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</si>
  <si>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</si>
  <si>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</si>
  <si>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</si>
  <si>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</si>
  <si>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</si>
  <si>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</si>
  <si>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</si>
  <si>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</si>
  <si>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</si>
  <si>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</si>
  <si>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</si>
  <si>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</si>
  <si>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</si>
  <si>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</si>
  <si>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</si>
  <si>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</si>
  <si>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</si>
  <si>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</si>
  <si>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</si>
  <si>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</si>
  <si>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</si>
  <si>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</si>
  <si>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</si>
  <si>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</si>
  <si>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</si>
  <si>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</si>
  <si>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</si>
  <si>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</si>
  <si>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</si>
  <si>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</si>
  <si>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</si>
  <si>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</si>
  <si>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</si>
  <si>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</si>
  <si>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</si>
  <si>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</si>
  <si>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</si>
  <si>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</si>
  <si>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</si>
  <si>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</si>
  <si>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</si>
  <si>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</si>
  <si>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</si>
  <si>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</si>
  <si>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</si>
  <si>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</si>
  <si>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</si>
  <si>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</si>
  <si>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</si>
  <si>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</si>
  <si>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</si>
  <si>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</si>
  <si>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</si>
  <si>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</si>
  <si>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</si>
  <si>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</si>
  <si>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</si>
  <si>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</si>
  <si>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</si>
  <si>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</si>
  <si>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</si>
  <si>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</si>
  <si>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</si>
  <si>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</si>
  <si>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</si>
  <si>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</si>
  <si>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</si>
  <si>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</si>
  <si>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</si>
  <si>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</si>
  <si>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</si>
  <si>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</si>
  <si>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</si>
  <si>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</si>
  <si>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</si>
  <si>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</si>
  <si>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</si>
  <si>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</si>
  <si>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</si>
  <si>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</si>
  <si>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</si>
  <si>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</si>
  <si>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</si>
  <si>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</si>
  <si>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</si>
  <si>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</si>
  <si>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</si>
  <si>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</si>
  <si>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</si>
  <si>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</si>
  <si>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</si>
  <si>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</si>
  <si>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</si>
  <si>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</si>
  <si>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</si>
  <si>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</si>
  <si>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</si>
  <si>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</si>
  <si>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</si>
  <si>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</si>
  <si>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</si>
  <si>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</si>
  <si>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</si>
  <si>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</si>
  <si>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</si>
  <si>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</si>
  <si>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</si>
  <si>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</si>
  <si>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</si>
  <si>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</si>
  <si>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</si>
  <si>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</si>
  <si>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</si>
  <si>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</si>
  <si>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</si>
  <si>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</si>
  <si>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</si>
  <si>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</si>
  <si>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</si>
  <si>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</si>
  <si>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</si>
  <si>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</si>
  <si>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</si>
  <si>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</si>
  <si>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</si>
  <si>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</si>
  <si>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</si>
  <si>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</si>
  <si>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</si>
  <si>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</si>
  <si>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</si>
  <si>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</si>
  <si>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</si>
  <si>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</si>
  <si>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</si>
  <si>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</si>
  <si>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</si>
  <si>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</si>
  <si>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</si>
  <si>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</si>
  <si>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</si>
  <si>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</si>
  <si>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</si>
  <si>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</si>
  <si>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</si>
  <si>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</si>
  <si>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</si>
  <si>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</si>
  <si>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</si>
  <si>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</si>
  <si>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</si>
  <si>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</si>
  <si>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</si>
  <si>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</si>
  <si>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</si>
  <si>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</si>
  <si>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</si>
  <si>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</si>
  <si>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</si>
  <si>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</si>
  <si>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</si>
  <si>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</si>
  <si>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</si>
  <si>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</si>
  <si>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</si>
  <si>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</si>
  <si>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</si>
  <si>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</si>
  <si>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</si>
  <si>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</si>
  <si>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</si>
  <si>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</si>
  <si>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</si>
  <si>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</si>
  <si>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</si>
  <si>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</si>
  <si>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</si>
  <si>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</si>
  <si>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</si>
  <si>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</si>
  <si>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</si>
  <si>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</si>
  <si>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</si>
  <si>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</si>
  <si>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</si>
  <si>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</si>
  <si>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</si>
  <si>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</si>
  <si>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</si>
  <si>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</si>
  <si>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</si>
  <si>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</si>
  <si>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</si>
  <si>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</si>
  <si>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</si>
  <si>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</si>
  <si>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</si>
  <si>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</si>
  <si>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</si>
  <si>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</si>
  <si>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</si>
  <si>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</si>
  <si>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</si>
  <si>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</si>
  <si>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</si>
  <si>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</si>
  <si>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</si>
  <si>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</si>
  <si>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</si>
  <si>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</si>
  <si>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</si>
  <si>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</si>
  <si>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</si>
  <si>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</si>
  <si>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</si>
  <si>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</si>
  <si>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</si>
  <si>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</si>
  <si>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</si>
  <si>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</si>
  <si>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</si>
  <si>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</si>
  <si>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</si>
  <si>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</si>
  <si>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</si>
  <si>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</si>
  <si>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</si>
  <si>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</si>
  <si>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</si>
  <si>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</si>
  <si>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</si>
  <si>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</si>
  <si>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</si>
  <si>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</si>
  <si>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</si>
  <si>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</si>
  <si>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</si>
  <si>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</si>
  <si>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</si>
  <si>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</si>
  <si>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</si>
  <si>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</si>
  <si>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</si>
  <si>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</si>
  <si>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</si>
  <si>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</si>
  <si>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</si>
  <si>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</si>
  <si>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</si>
  <si>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</si>
  <si>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</si>
  <si>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</si>
  <si>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</si>
  <si>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</si>
  <si>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</si>
  <si>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</si>
  <si>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</si>
  <si>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</si>
  <si>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</si>
  <si>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</si>
  <si>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</si>
  <si>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</si>
  <si>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</si>
  <si>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</si>
  <si>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</si>
  <si>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</si>
  <si>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</si>
  <si>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</si>
  <si>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</si>
  <si>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</si>
  <si>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</si>
  <si>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</si>
  <si>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</si>
  <si>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</si>
  <si>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</si>
  <si>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</si>
  <si>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</si>
  <si>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</si>
  <si>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</si>
  <si>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</si>
  <si>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</si>
  <si>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</si>
  <si>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</si>
  <si>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</si>
  <si>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</si>
  <si>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</si>
  <si>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</si>
  <si>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</si>
  <si>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</si>
  <si>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</si>
  <si>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</si>
  <si>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</si>
  <si>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</si>
  <si>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</si>
  <si>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</si>
  <si>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</si>
  <si>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</si>
  <si>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</si>
  <si>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</si>
  <si>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</si>
  <si>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</si>
  <si>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</si>
  <si>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</si>
  <si>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</si>
  <si>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</si>
  <si>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</si>
  <si>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</si>
  <si>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</si>
  <si>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</si>
  <si>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</si>
  <si>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</si>
  <si>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</si>
  <si>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</si>
  <si>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</si>
  <si>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</si>
  <si>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</si>
  <si>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</si>
  <si>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</si>
  <si>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</si>
  <si>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</si>
  <si>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</si>
  <si>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</si>
  <si>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</si>
  <si>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</si>
  <si>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</si>
  <si>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</si>
  <si>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</si>
  <si>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</si>
  <si>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</si>
  <si>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</si>
  <si>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</si>
  <si>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</si>
  <si>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</si>
  <si>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</si>
  <si>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</si>
  <si>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</si>
  <si>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</si>
  <si>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</si>
  <si>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</si>
  <si>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</si>
  <si>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</si>
  <si>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</si>
  <si>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</si>
  <si>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</si>
  <si>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</si>
  <si>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</si>
  <si>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</si>
  <si>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</si>
  <si>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</si>
  <si>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</si>
  <si>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</si>
  <si>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</si>
  <si>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</si>
  <si>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</si>
  <si>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</si>
  <si>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</si>
  <si>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</si>
  <si>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</si>
  <si>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</si>
  <si>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</si>
  <si>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</si>
  <si>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</si>
  <si>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</si>
  <si>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</si>
  <si>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</si>
  <si>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</si>
  <si>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</si>
  <si>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</si>
  <si>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</si>
  <si>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</si>
  <si>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</si>
  <si>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</si>
  <si>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</si>
  <si>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</si>
  <si>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</si>
  <si>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</si>
  <si>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</si>
  <si>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</si>
  <si>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</si>
  <si>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</si>
  <si>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</si>
  <si>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</si>
  <si>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</si>
  <si>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</si>
  <si>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</si>
  <si>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</si>
  <si>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</si>
  <si>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</si>
  <si>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</si>
  <si>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</si>
  <si>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</si>
  <si>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</si>
  <si>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</si>
  <si>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</si>
  <si>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</si>
  <si>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</si>
  <si>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</si>
  <si>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</si>
  <si>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</si>
  <si>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</si>
  <si>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</si>
  <si>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</si>
  <si>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</si>
  <si>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</si>
  <si>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</si>
  <si>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</si>
  <si>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</si>
  <si>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</si>
  <si>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</si>
  <si>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</si>
  <si>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</si>
  <si>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</si>
  <si>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</si>
  <si>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</si>
  <si>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</si>
  <si>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</si>
  <si>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</si>
  <si>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</si>
  <si>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</si>
  <si>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</si>
  <si>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</si>
  <si>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</si>
  <si>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</si>
  <si>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</si>
  <si>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</si>
  <si>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</si>
  <si>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</si>
  <si>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</si>
  <si>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</si>
  <si>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</si>
  <si>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</si>
  <si>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</si>
  <si>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</si>
  <si>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</si>
  <si>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</si>
  <si>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</si>
  <si>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</si>
  <si>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</si>
  <si>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</si>
  <si>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</si>
  <si>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</si>
  <si>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</si>
  <si>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</si>
  <si>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</si>
  <si>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</si>
  <si>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</si>
  <si>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</si>
  <si>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</si>
  <si>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</si>
  <si>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</si>
  <si>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</si>
  <si>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</si>
  <si>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</si>
  <si>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</si>
  <si>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</si>
  <si>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</si>
  <si>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</si>
  <si>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</si>
  <si>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</si>
  <si>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</si>
  <si>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</si>
  <si>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</si>
  <si>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</si>
  <si>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</si>
  <si>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</si>
  <si>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</si>
  <si>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</si>
  <si>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</si>
  <si>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</si>
  <si>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</si>
  <si>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</si>
  <si>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</si>
  <si>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</si>
  <si>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</si>
  <si>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</si>
  <si>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</si>
  <si>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</si>
  <si>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</si>
  <si>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</si>
  <si>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</si>
  <si>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</si>
  <si>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</si>
  <si>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</si>
  <si>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</si>
  <si>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</si>
  <si>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</si>
  <si>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</si>
  <si>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</si>
  <si>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</si>
  <si>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</si>
  <si>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</si>
  <si>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</si>
  <si>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</si>
  <si>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</si>
  <si>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</si>
  <si>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</si>
  <si>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</si>
  <si>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</si>
  <si>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</si>
  <si>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</si>
  <si>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</si>
  <si>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</si>
  <si>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</si>
  <si>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</si>
  <si>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</si>
  <si>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</si>
  <si>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</si>
  <si>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</si>
  <si>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</si>
  <si>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</si>
  <si>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</si>
  <si>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</si>
  <si>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</si>
  <si>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</si>
  <si>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</si>
  <si>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</si>
  <si>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</si>
  <si>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</si>
  <si>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</si>
  <si>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</si>
  <si>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</si>
  <si>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</si>
  <si>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</si>
  <si>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</si>
  <si>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</si>
  <si>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</si>
  <si>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</si>
  <si>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</si>
  <si>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</si>
  <si>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</si>
  <si>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</si>
  <si>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</si>
  <si>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</si>
  <si>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</si>
  <si>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</si>
  <si>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</si>
  <si>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</si>
  <si>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</si>
  <si>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</si>
  <si>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</si>
  <si>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</si>
  <si>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</si>
  <si>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</si>
  <si>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</si>
  <si>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</si>
  <si>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</si>
  <si>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</si>
  <si>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</si>
  <si>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</si>
  <si>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</si>
  <si>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</si>
  <si>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</si>
  <si>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</si>
  <si>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</si>
  <si>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</si>
  <si>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</si>
  <si>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</si>
  <si>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</si>
  <si>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</si>
  <si>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</si>
  <si>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</si>
  <si>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</si>
  <si>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</si>
  <si>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</si>
  <si>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</si>
  <si>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</si>
  <si>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</si>
  <si>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</si>
  <si>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</si>
  <si>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</si>
  <si>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</si>
  <si>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</si>
  <si>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</si>
  <si>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</si>
  <si>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</si>
  <si>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</si>
  <si>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</si>
  <si>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</si>
  <si>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</si>
  <si>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</si>
  <si>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</si>
  <si>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</si>
  <si>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</si>
  <si>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</si>
  <si>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</si>
  <si>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</si>
  <si>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</si>
  <si>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</si>
  <si>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</si>
  <si>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</si>
  <si>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</si>
  <si>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</si>
  <si>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</si>
  <si>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</si>
  <si>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</si>
  <si>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</si>
  <si>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</si>
  <si>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</si>
  <si>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</si>
  <si>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</si>
  <si>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</si>
  <si>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</si>
  <si>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</si>
  <si>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</si>
  <si>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</si>
  <si>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</si>
  <si>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</si>
  <si>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</si>
  <si>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</si>
  <si>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</si>
  <si>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</si>
  <si>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</si>
  <si>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</si>
  <si>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</si>
  <si>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</si>
  <si>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</si>
  <si>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</si>
  <si>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</si>
  <si>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</si>
  <si>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</si>
  <si>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</si>
  <si>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</si>
  <si>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</si>
  <si>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</si>
  <si>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</si>
  <si>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</si>
  <si>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</si>
  <si>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</si>
  <si>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</si>
  <si>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</si>
  <si>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</si>
  <si>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</si>
  <si>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</si>
  <si>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</si>
  <si>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</si>
  <si>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</si>
  <si>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</si>
  <si>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</si>
  <si>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</si>
  <si>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</si>
  <si>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</si>
  <si>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</si>
  <si>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</si>
  <si>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</si>
  <si>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</si>
  <si>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</si>
  <si>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</si>
  <si>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</si>
  <si>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</si>
  <si>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</si>
  <si>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</si>
  <si>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</si>
  <si>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</si>
  <si>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</si>
  <si>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</si>
  <si>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</si>
  <si>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</si>
  <si>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</si>
  <si>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</si>
  <si>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</si>
  <si>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</si>
  <si>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</si>
  <si>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</si>
  <si>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</si>
  <si>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</si>
  <si>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</si>
  <si>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</si>
  <si>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</si>
  <si>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</si>
  <si>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</si>
  <si>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</si>
  <si>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</si>
  <si>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</si>
  <si>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</si>
  <si>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</si>
  <si>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</si>
  <si>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</si>
  <si>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</si>
  <si>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</si>
  <si>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</si>
  <si>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</si>
  <si>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</si>
  <si>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</si>
  <si>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</si>
  <si>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</si>
  <si>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</si>
  <si>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</si>
  <si>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</si>
  <si>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</si>
  <si>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</si>
  <si>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</si>
  <si>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</si>
  <si>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</si>
  <si>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</si>
  <si>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</si>
  <si>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</si>
  <si>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</si>
  <si>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</si>
  <si>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</si>
  <si>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</si>
  <si>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</si>
  <si>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</si>
  <si>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</si>
  <si>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</si>
  <si>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</si>
  <si>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</si>
  <si>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</si>
  <si>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</si>
  <si>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</si>
  <si>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</si>
  <si>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</si>
  <si>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</si>
  <si>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</si>
  <si>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</si>
  <si>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</si>
  <si>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</si>
  <si>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</si>
  <si>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</si>
  <si>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</si>
  <si>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</si>
  <si>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</si>
  <si>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</si>
  <si>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</si>
  <si>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</si>
  <si>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</si>
  <si>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</si>
  <si>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</si>
  <si>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</si>
  <si>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</si>
  <si>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</si>
  <si>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</si>
  <si>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</si>
  <si>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</si>
  <si>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</si>
  <si>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</si>
  <si>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</si>
  <si>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</si>
  <si>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</si>
  <si>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</si>
  <si>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</si>
  <si>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</si>
  <si>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</si>
  <si>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</si>
  <si>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</si>
  <si>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</si>
  <si>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</si>
  <si>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</si>
  <si>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</si>
  <si>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</si>
  <si>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</si>
  <si>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</si>
  <si>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</si>
  <si>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</si>
  <si>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</si>
  <si>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</si>
  <si>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</si>
  <si>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</si>
  <si>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</si>
  <si>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</si>
  <si>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</si>
  <si>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</si>
  <si>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</si>
  <si>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</si>
  <si>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</si>
  <si>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</si>
  <si>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</si>
  <si>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</si>
  <si>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</si>
  <si>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</si>
  <si>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</si>
  <si>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</si>
  <si>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</si>
  <si>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</si>
  <si>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</si>
  <si>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</si>
  <si>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</si>
  <si>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</si>
  <si>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</si>
  <si>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</si>
  <si>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</si>
  <si>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</si>
  <si>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</si>
  <si>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</si>
  <si>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</si>
  <si>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</si>
  <si>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</si>
  <si>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</si>
  <si>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</si>
  <si>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</si>
  <si>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</si>
  <si>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</si>
  <si>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</si>
  <si>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</si>
  <si>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</si>
  <si>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</si>
  <si>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</si>
  <si>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</si>
  <si>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</si>
  <si>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</si>
  <si>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</si>
  <si>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</si>
  <si>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</si>
  <si>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</si>
  <si>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</si>
  <si>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</si>
  <si>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</si>
  <si>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</si>
  <si>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</si>
  <si>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</si>
  <si>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</si>
  <si>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</si>
  <si>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</si>
  <si>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</si>
  <si>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</si>
  <si>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</si>
  <si>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</si>
  <si>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</si>
  <si>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</si>
  <si>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</si>
  <si>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</si>
  <si>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</si>
  <si>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</si>
  <si>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</si>
  <si>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</si>
  <si>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</si>
  <si>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</si>
  <si>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</si>
  <si>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</si>
  <si>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</si>
  <si>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</si>
  <si>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</si>
  <si>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</si>
  <si>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</si>
  <si>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</si>
  <si>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</si>
  <si>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</si>
  <si>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</si>
  <si>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</si>
  <si>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</si>
  <si>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</si>
  <si>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</si>
  <si>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</si>
  <si>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</si>
  <si>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</si>
  <si>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</si>
  <si>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</si>
  <si>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</si>
  <si>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</si>
  <si>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</si>
  <si>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</si>
  <si>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</si>
  <si>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</si>
  <si>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</si>
  <si>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</si>
  <si>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</si>
  <si>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</si>
  <si>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</si>
  <si>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</si>
  <si>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</si>
  <si>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</si>
  <si>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</si>
  <si>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</si>
  <si>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</si>
  <si>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</si>
  <si>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</si>
  <si>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</si>
  <si>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</si>
  <si>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</si>
  <si>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</si>
  <si>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</si>
  <si>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</si>
  <si>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</si>
  <si>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</si>
  <si>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</si>
  <si>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</si>
  <si>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</si>
  <si>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</si>
  <si>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</si>
  <si>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</si>
  <si>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</si>
  <si>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</si>
  <si>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</si>
  <si>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</si>
  <si>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</si>
  <si>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</si>
  <si>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</si>
  <si>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</si>
  <si>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</si>
  <si>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</si>
  <si>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</si>
  <si>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</si>
  <si>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</si>
  <si>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</si>
  <si>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</si>
  <si>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</si>
  <si>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</si>
  <si>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</si>
  <si>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</si>
  <si>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</si>
  <si>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</si>
  <si>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</si>
  <si>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</si>
  <si>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</si>
  <si>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</si>
  <si>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</si>
  <si>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</si>
  <si>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</si>
  <si>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</si>
  <si>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</si>
  <si>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</si>
  <si>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</si>
  <si>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</si>
  <si>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</si>
  <si>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</si>
  <si>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</si>
  <si>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</si>
  <si>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</si>
  <si>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</si>
  <si>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</si>
  <si>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</si>
  <si>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</si>
  <si>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</si>
  <si>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</si>
  <si>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</si>
  <si>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</si>
  <si>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</si>
  <si>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</si>
  <si>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</si>
  <si>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</si>
  <si>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</si>
  <si>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</si>
  <si>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</si>
  <si>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</si>
  <si>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</si>
  <si>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</si>
  <si>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</si>
  <si>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</si>
  <si>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</si>
  <si>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</si>
  <si>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</si>
  <si>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</si>
  <si>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</si>
  <si>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</si>
  <si>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</si>
  <si>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</si>
  <si>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</si>
  <si>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</si>
  <si>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</si>
  <si>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</si>
  <si>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</si>
  <si>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</si>
  <si>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</si>
  <si>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</si>
  <si>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</si>
  <si>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</si>
  <si>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</si>
  <si>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</si>
  <si>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</si>
  <si>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</si>
  <si>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</si>
  <si>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</si>
  <si>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</si>
  <si>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</si>
  <si>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</si>
  <si>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</si>
  <si>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</si>
  <si>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</si>
  <si>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</si>
  <si>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</si>
  <si>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</si>
  <si>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</si>
  <si>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</si>
  <si>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</si>
  <si>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</si>
  <si>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</si>
  <si>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</si>
  <si>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</si>
  <si>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</si>
  <si>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</si>
  <si>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</si>
  <si>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</si>
  <si>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</si>
  <si>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</si>
  <si>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</si>
  <si>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</si>
  <si>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</si>
  <si>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</si>
  <si>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</si>
  <si>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</si>
  <si>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</si>
  <si>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</si>
  <si>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</si>
  <si>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</si>
  <si>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</si>
  <si>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</si>
  <si>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</si>
  <si>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</si>
  <si>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</si>
  <si>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</si>
  <si>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</si>
  <si>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</si>
  <si>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</si>
  <si>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</si>
  <si>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</si>
  <si>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</si>
  <si>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</si>
  <si>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</si>
  <si>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</si>
  <si>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</si>
  <si>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</si>
  <si>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</si>
  <si>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</si>
  <si>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</si>
  <si>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</si>
  <si>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</si>
  <si>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</si>
  <si>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</si>
  <si>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</si>
  <si>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</si>
  <si>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</si>
  <si>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</si>
  <si>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</si>
  <si>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</si>
  <si>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</si>
  <si>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</si>
  <si>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</si>
  <si>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</si>
  <si>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</si>
  <si>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</si>
  <si>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</si>
  <si>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</si>
  <si>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</si>
  <si>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</si>
  <si>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</si>
  <si>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</si>
  <si>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</si>
  <si>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</si>
  <si>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</si>
  <si>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</si>
  <si>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</si>
  <si>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</si>
  <si>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</si>
  <si>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</si>
  <si>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</si>
  <si>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</si>
  <si>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</si>
  <si>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</si>
  <si>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</si>
  <si>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</si>
  <si>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</si>
  <si>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</si>
  <si>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</si>
  <si>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</si>
  <si>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</si>
  <si>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</si>
  <si>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</si>
  <si>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</si>
  <si>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</si>
  <si>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</si>
  <si>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</si>
  <si>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</si>
  <si>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</si>
  <si>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</si>
  <si>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</si>
  <si>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</si>
  <si>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</si>
  <si>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</si>
  <si>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</si>
  <si>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</si>
  <si>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</si>
  <si>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</si>
  <si>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</si>
  <si>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</si>
  <si>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</si>
  <si>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</si>
  <si>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</si>
  <si>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</si>
  <si>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</si>
  <si>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</si>
  <si>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</si>
  <si>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</si>
  <si>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</si>
  <si>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</si>
  <si>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</si>
  <si>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</si>
  <si>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</si>
  <si>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</si>
  <si>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</si>
  <si>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</si>
  <si>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</si>
  <si>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</si>
  <si>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</si>
  <si>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</si>
  <si>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</si>
  <si>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</si>
  <si>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</si>
  <si>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</si>
  <si>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</si>
  <si>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</si>
  <si>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</si>
  <si>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</si>
  <si>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</si>
  <si>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</si>
  <si>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</si>
  <si>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</si>
  <si>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</si>
  <si>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</si>
  <si>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</si>
  <si>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</si>
  <si>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</si>
  <si>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</si>
  <si>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</si>
  <si>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</si>
  <si>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</si>
  <si>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</si>
  <si>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</si>
  <si>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</si>
  <si>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</si>
  <si>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</si>
  <si>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</si>
  <si>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</si>
  <si>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</si>
  <si>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</si>
  <si>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</si>
  <si>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</si>
  <si>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</si>
  <si>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</si>
  <si>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</si>
  <si>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</si>
  <si>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</si>
  <si>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</si>
  <si>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</si>
  <si>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</si>
  <si>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</si>
  <si>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</si>
  <si>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</si>
  <si>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</si>
  <si>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</si>
  <si>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</si>
  <si>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</si>
  <si>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</si>
  <si>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</si>
  <si>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</si>
  <si>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</si>
  <si>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</si>
  <si>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</si>
  <si>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</si>
  <si>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</si>
  <si>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</si>
  <si>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</si>
  <si>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</si>
  <si>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</si>
  <si>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</si>
  <si>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</si>
  <si>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</si>
  <si>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</si>
  <si>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</si>
  <si>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</si>
  <si>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</si>
  <si>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</si>
  <si>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</si>
  <si>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</si>
  <si>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</si>
  <si>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</si>
  <si>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</si>
  <si>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</si>
  <si>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</si>
  <si>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</si>
  <si>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</si>
  <si>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</si>
  <si>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</si>
  <si>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</si>
  <si>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</si>
  <si>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</si>
  <si>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</si>
  <si>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</si>
  <si>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</si>
  <si>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</si>
  <si>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</si>
  <si>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</si>
  <si>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</si>
  <si>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</si>
  <si>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</si>
  <si>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</si>
  <si>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</si>
  <si>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</si>
  <si>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</si>
  <si>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</si>
  <si>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</si>
  <si>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</si>
  <si>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</si>
  <si>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</si>
  <si>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</si>
  <si>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</si>
  <si>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</si>
  <si>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</si>
  <si>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</si>
  <si>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</si>
  <si>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</si>
  <si>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</si>
  <si>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</si>
  <si>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</si>
  <si>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</si>
  <si>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</si>
  <si>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</si>
  <si>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</si>
  <si>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</si>
  <si>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</si>
  <si>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</si>
  <si>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</si>
  <si>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</si>
  <si>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</si>
  <si>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</si>
  <si>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</si>
  <si>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</si>
  <si>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</si>
  <si>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</si>
  <si>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</si>
  <si>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</si>
  <si>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</si>
  <si>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</si>
  <si>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</si>
  <si>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</si>
  <si>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</si>
  <si>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</si>
  <si>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</si>
  <si>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</si>
  <si>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</si>
  <si>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</si>
  <si>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</si>
  <si>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</si>
  <si>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</si>
  <si>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</si>
  <si>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</si>
  <si>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</si>
  <si>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</si>
  <si>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</si>
  <si>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</si>
  <si>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</si>
  <si>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</si>
  <si>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</si>
  <si>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</si>
  <si>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</si>
  <si>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</si>
  <si>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</si>
  <si>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</si>
  <si>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</si>
  <si>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</si>
  <si>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</si>
  <si>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</si>
  <si>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</si>
  <si>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</si>
  <si>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</si>
  <si>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</si>
  <si>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</si>
  <si>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</si>
  <si>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</si>
  <si>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</si>
  <si>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</si>
  <si>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</si>
  <si>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</si>
  <si>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</si>
  <si>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</si>
  <si>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</si>
  <si>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</si>
  <si>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</si>
  <si>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</si>
  <si>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</si>
  <si>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</si>
  <si>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</si>
  <si>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</si>
  <si>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</si>
  <si>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</si>
  <si>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</si>
  <si>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</si>
  <si>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</si>
  <si>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</si>
  <si>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</si>
  <si>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</si>
  <si>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</si>
  <si>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</si>
  <si>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</si>
  <si>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</si>
  <si>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</si>
  <si>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</si>
  <si>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</si>
  <si>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</si>
  <si>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</si>
  <si>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</si>
  <si>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</si>
  <si>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</si>
  <si>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</si>
  <si>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</si>
  <si>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</si>
  <si>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</si>
  <si>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</si>
  <si>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</si>
  <si>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</si>
  <si>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</si>
  <si>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</si>
  <si>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</si>
  <si>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</si>
  <si>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</si>
  <si>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</si>
  <si>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</si>
  <si>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</si>
  <si>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</si>
  <si>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</si>
  <si>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</si>
  <si>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</si>
  <si>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</si>
  <si>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</si>
  <si>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</si>
  <si>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</si>
  <si>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</si>
  <si>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</si>
  <si>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</si>
  <si>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</si>
  <si>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</si>
  <si>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</si>
  <si>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</si>
  <si>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</si>
  <si>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</si>
  <si>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</si>
  <si>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</si>
  <si>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</si>
  <si>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</si>
  <si>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</si>
  <si>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</si>
  <si>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</si>
  <si>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</si>
  <si>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</si>
  <si>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</si>
  <si>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</si>
  <si>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</si>
  <si>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</si>
  <si>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</si>
  <si>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</si>
  <si>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</si>
  <si>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</si>
  <si>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</si>
  <si>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</si>
  <si>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</si>
  <si>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</si>
  <si>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</si>
  <si>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</si>
  <si>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</si>
  <si>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</si>
  <si>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</si>
  <si>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</si>
  <si>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</si>
  <si>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</si>
  <si>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</si>
  <si>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</si>
  <si>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</si>
  <si>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</si>
  <si>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</si>
  <si>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</si>
  <si>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</si>
  <si>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</si>
  <si>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</si>
  <si>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</si>
  <si>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</si>
  <si>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</si>
  <si>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</si>
  <si>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</si>
  <si>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</si>
  <si>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</si>
  <si>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</si>
  <si>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</si>
  <si>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</si>
  <si>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</si>
  <si>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</si>
  <si>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</si>
  <si>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</si>
  <si>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</si>
  <si>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</si>
  <si>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</si>
  <si>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</si>
  <si>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</si>
  <si>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</si>
  <si>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</si>
  <si>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</si>
  <si>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</si>
  <si>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</si>
  <si>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</si>
  <si>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</si>
  <si>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</si>
  <si>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</si>
  <si>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</si>
  <si>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</si>
  <si>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</si>
  <si>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</si>
  <si>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</si>
  <si>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</si>
  <si>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</si>
  <si>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</si>
  <si>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</si>
  <si>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</si>
  <si>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</si>
  <si>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</si>
  <si>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</si>
  <si>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</si>
  <si>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</si>
  <si>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</si>
  <si>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</si>
  <si>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</si>
  <si>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</si>
  <si>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</si>
  <si>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</si>
  <si>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</si>
  <si>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</si>
  <si>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</si>
  <si>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</si>
  <si>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</si>
  <si>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</si>
  <si>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</si>
  <si>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</si>
  <si>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</si>
  <si>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</si>
  <si>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</si>
  <si>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</si>
  <si>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</si>
  <si>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</si>
  <si>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</si>
  <si>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</si>
  <si>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</si>
  <si>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</si>
  <si>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</si>
  <si>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</si>
  <si>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</si>
  <si>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</si>
  <si>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</si>
  <si>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</si>
  <si>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</si>
  <si>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</si>
  <si>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</si>
  <si>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</si>
  <si>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</si>
  <si>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</si>
  <si>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</si>
  <si>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</si>
  <si>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</si>
  <si>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</si>
  <si>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</si>
  <si>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</si>
  <si>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</si>
  <si>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</si>
  <si>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</si>
  <si>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</si>
  <si>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</si>
  <si>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</si>
  <si>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</si>
  <si>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</si>
  <si>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</si>
  <si>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</si>
  <si>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</si>
  <si>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</si>
  <si>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</si>
  <si>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</si>
  <si>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</si>
  <si>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</si>
  <si>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</si>
  <si>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</si>
  <si>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</si>
  <si>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</si>
  <si>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</si>
  <si>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</si>
  <si>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</si>
  <si>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</si>
  <si>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</si>
  <si>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</si>
  <si>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</si>
  <si>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</si>
  <si>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</si>
  <si>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</si>
  <si>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</si>
  <si>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</si>
  <si>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</si>
  <si>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</si>
  <si>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</si>
  <si>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</si>
  <si>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</si>
  <si>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</si>
  <si>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</si>
  <si>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</si>
  <si>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</si>
  <si>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</si>
  <si>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</si>
  <si>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</si>
  <si>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</si>
  <si>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</si>
  <si>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</si>
  <si>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</si>
  <si>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</si>
  <si>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</si>
  <si>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</si>
  <si>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</si>
  <si>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</si>
  <si>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</si>
  <si>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</si>
  <si>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</si>
  <si>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</si>
  <si>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</si>
  <si>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</si>
  <si>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</si>
  <si>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</si>
  <si>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</si>
  <si>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</si>
  <si>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</si>
  <si>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</si>
  <si>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</si>
  <si>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</si>
  <si>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</si>
  <si>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</si>
  <si>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</si>
  <si>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</si>
  <si>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</si>
  <si>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</si>
  <si>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</si>
  <si>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</si>
  <si>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</si>
  <si>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</si>
  <si>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</si>
  <si>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</si>
  <si>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</si>
  <si>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</si>
  <si>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</si>
  <si>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</si>
  <si>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</si>
  <si>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</si>
  <si>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</si>
  <si>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</si>
  <si>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</si>
  <si>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</si>
  <si>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</si>
  <si>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</si>
  <si>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</si>
  <si>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</si>
  <si>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</si>
  <si>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</si>
  <si>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</si>
  <si>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</si>
  <si>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</si>
  <si>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</si>
  <si>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</si>
  <si>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</si>
  <si>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</si>
  <si>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</si>
  <si>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</si>
  <si>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</si>
  <si>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</si>
  <si>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</si>
  <si>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</si>
  <si>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</si>
  <si>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</si>
  <si>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</si>
  <si>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</si>
  <si>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</si>
  <si>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</si>
  <si>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</si>
  <si>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</si>
  <si>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</si>
  <si>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</si>
  <si>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</si>
  <si>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</si>
  <si>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</si>
  <si>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</si>
  <si>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</si>
  <si>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</si>
  <si>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</si>
  <si>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</si>
  <si>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</si>
  <si>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</si>
  <si>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</si>
  <si>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</si>
  <si>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</si>
  <si>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</si>
  <si>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</si>
  <si>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</si>
  <si>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</si>
  <si>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</si>
  <si>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</si>
  <si>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</si>
  <si>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</si>
  <si>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</si>
  <si>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</si>
  <si>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</si>
  <si>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</si>
  <si>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</si>
  <si>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</si>
  <si>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</si>
  <si>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</si>
  <si>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</si>
  <si>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</si>
  <si>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</si>
  <si>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</si>
  <si>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</si>
  <si>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</si>
  <si>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</si>
  <si>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</si>
  <si>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</si>
  <si>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</si>
  <si>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</si>
  <si>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</si>
  <si>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</si>
  <si>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</si>
  <si>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</si>
  <si>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</si>
  <si>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</si>
  <si>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</si>
  <si>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</si>
  <si>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</si>
  <si>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</si>
  <si>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</si>
  <si>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</si>
  <si>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</si>
  <si>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</si>
  <si>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</si>
  <si>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</si>
  <si>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</si>
  <si>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</si>
  <si>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</si>
  <si>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</si>
  <si>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</si>
  <si>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</si>
  <si>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</si>
  <si>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</si>
  <si>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</si>
  <si>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</si>
  <si>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</si>
  <si>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</si>
  <si>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</si>
  <si>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</si>
  <si>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</si>
  <si>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</si>
  <si>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</si>
  <si>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</si>
  <si>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</si>
  <si>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</si>
  <si>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</si>
  <si>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</si>
  <si>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</si>
  <si>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</si>
  <si>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</si>
  <si>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</si>
  <si>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</si>
  <si>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</si>
  <si>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</si>
  <si>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</si>
  <si>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</si>
  <si>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</si>
  <si>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</si>
  <si>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</si>
  <si>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</si>
  <si>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</si>
  <si>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</si>
  <si>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</si>
  <si>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</si>
  <si>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</si>
  <si>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</si>
  <si>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</si>
  <si>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</si>
  <si>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</si>
  <si>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</si>
  <si>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</si>
  <si>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</si>
  <si>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</si>
  <si>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</si>
  <si>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</si>
  <si>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</si>
  <si>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</si>
  <si>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</si>
  <si>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</si>
  <si>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</si>
  <si>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</si>
  <si>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</si>
  <si>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</si>
  <si>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</si>
  <si>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</si>
  <si>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</si>
  <si>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</si>
  <si>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</si>
  <si>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</si>
  <si>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</si>
  <si>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</si>
  <si>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</si>
  <si>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</si>
  <si>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</si>
  <si>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</si>
  <si>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</si>
  <si>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</si>
  <si>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</si>
  <si>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</si>
  <si>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</si>
  <si>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</si>
  <si>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</si>
  <si>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</si>
  <si>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</si>
  <si>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</si>
  <si>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</si>
  <si>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</si>
  <si>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</si>
  <si>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</si>
  <si>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</si>
  <si>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</si>
  <si>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</si>
  <si>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</si>
  <si>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</si>
  <si>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</si>
  <si>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</si>
  <si>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</si>
  <si>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</si>
  <si>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</si>
  <si>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</si>
  <si>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</si>
  <si>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</si>
  <si>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</si>
  <si>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</si>
  <si>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</si>
  <si>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</si>
  <si>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</si>
  <si>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</si>
  <si>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</si>
  <si>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</si>
  <si>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</si>
  <si>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</si>
  <si>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</si>
  <si>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</si>
  <si>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</si>
  <si>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</si>
  <si>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</si>
  <si>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</si>
  <si>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</si>
  <si>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</si>
  <si>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</si>
  <si>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</si>
  <si>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</si>
  <si>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</si>
  <si>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</si>
  <si>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</si>
  <si>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</si>
  <si>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</si>
  <si>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</si>
  <si>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</si>
  <si>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</si>
  <si>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</si>
  <si>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</si>
  <si>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</si>
  <si>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</si>
  <si>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</si>
  <si>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</si>
  <si>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</si>
  <si>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</si>
  <si>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</si>
  <si>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</si>
  <si>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</si>
  <si>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</si>
  <si>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</si>
  <si>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</si>
  <si>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</si>
  <si>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</si>
  <si>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</si>
  <si>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</si>
  <si>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</si>
  <si>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</si>
  <si>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</si>
  <si>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</si>
  <si>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</si>
  <si>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</si>
  <si>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</si>
  <si>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</si>
  <si>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</si>
  <si>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</si>
  <si>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</si>
  <si>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</si>
  <si>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</si>
  <si>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</si>
  <si>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</si>
  <si>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</si>
  <si>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</si>
  <si>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</si>
  <si>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</si>
  <si>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</si>
  <si>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</si>
  <si>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</si>
  <si>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</si>
  <si>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</si>
  <si>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</si>
  <si>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</si>
  <si>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</si>
  <si>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</si>
  <si>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</si>
  <si>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</si>
  <si>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</si>
  <si>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</si>
  <si>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</si>
  <si>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</si>
  <si>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</si>
  <si>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</si>
  <si>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</si>
  <si>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</si>
  <si>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</si>
  <si>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</si>
  <si>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</si>
  <si>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</si>
  <si>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</si>
  <si>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</si>
  <si>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</si>
  <si>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</si>
  <si>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</si>
  <si>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</si>
  <si>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</si>
  <si>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</si>
  <si>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</si>
  <si>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</si>
  <si>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</si>
  <si>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</si>
  <si>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</si>
  <si>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</si>
  <si>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</si>
  <si>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</si>
  <si>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</si>
  <si>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</si>
  <si>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</si>
  <si>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</si>
  <si>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</si>
  <si>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</si>
  <si>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</si>
  <si>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</si>
  <si>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</si>
  <si>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</si>
  <si>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</si>
  <si>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</si>
  <si>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</si>
  <si>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</si>
  <si>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</si>
  <si>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</si>
  <si>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</si>
  <si>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</si>
  <si>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</si>
  <si>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</si>
  <si>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</si>
  <si>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</si>
  <si>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</si>
  <si>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</si>
  <si>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</si>
  <si>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</si>
  <si>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</si>
  <si>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</si>
  <si>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</si>
  <si>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</si>
  <si>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</si>
  <si>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</si>
  <si>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</si>
  <si>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</si>
  <si>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</si>
  <si>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</si>
  <si>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</si>
  <si>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</si>
  <si>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</si>
  <si>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</si>
  <si>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</si>
  <si>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</si>
  <si>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</si>
  <si>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</si>
  <si>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</si>
  <si>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</si>
  <si>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</si>
  <si>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</si>
  <si>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</si>
  <si>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</si>
  <si>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</si>
  <si>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</si>
  <si>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</si>
  <si>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</si>
  <si>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</si>
  <si>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</si>
  <si>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</si>
  <si>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</si>
  <si>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</si>
  <si>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</si>
  <si>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</si>
  <si>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</si>
  <si>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</si>
  <si>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</si>
  <si>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</si>
  <si>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</si>
  <si>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</si>
  <si>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</si>
  <si>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</si>
  <si>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</si>
  <si>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</si>
  <si>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</si>
  <si>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</si>
  <si>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</si>
  <si>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</si>
  <si>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</si>
  <si>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</si>
  <si>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</si>
  <si>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</si>
  <si>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</si>
  <si>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</si>
  <si>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</si>
  <si>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</si>
  <si>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</si>
  <si>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</si>
  <si>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</si>
  <si>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</si>
  <si>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</si>
  <si>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</si>
  <si>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</si>
  <si>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</si>
  <si>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</si>
  <si>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</si>
  <si>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</si>
  <si>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</si>
  <si>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</si>
  <si>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</si>
  <si>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</si>
  <si>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</si>
  <si>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</si>
  <si>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</si>
  <si>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</si>
  <si>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</si>
  <si>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</si>
  <si>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</si>
  <si>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</si>
  <si>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</si>
  <si>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</si>
  <si>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</si>
  <si>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</si>
  <si>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</si>
  <si>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</si>
  <si>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</si>
  <si>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</si>
  <si>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</si>
  <si>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</si>
  <si>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</si>
  <si>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</si>
  <si>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</si>
  <si>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</si>
  <si>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</si>
  <si>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</si>
  <si>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</si>
  <si>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</si>
  <si>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</si>
  <si>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</si>
  <si>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</si>
  <si>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</si>
  <si>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</si>
  <si>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</si>
  <si>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</si>
  <si>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</si>
  <si>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</si>
  <si>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</si>
  <si>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</si>
  <si>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</si>
  <si>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</si>
  <si>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</si>
  <si>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</si>
  <si>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</si>
  <si>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</si>
  <si>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</si>
  <si>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</si>
  <si>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</si>
  <si>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</si>
  <si>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</si>
  <si>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</si>
  <si>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</si>
  <si>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</si>
  <si>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</si>
  <si>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</si>
  <si>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</si>
  <si>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</si>
  <si>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</si>
  <si>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</si>
  <si>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</si>
  <si>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</si>
  <si>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</si>
  <si>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</si>
  <si>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</si>
  <si>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</si>
  <si>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</si>
  <si>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</si>
  <si>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</si>
  <si>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</si>
  <si>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</si>
  <si>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</si>
  <si>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</si>
  <si>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</si>
  <si>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</si>
  <si>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</si>
  <si>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</si>
  <si>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</si>
  <si>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</si>
  <si>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</si>
  <si>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</si>
  <si>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</si>
  <si>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</si>
  <si>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</si>
  <si>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</si>
  <si>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</si>
  <si>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</si>
  <si>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</si>
  <si>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</si>
  <si>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</si>
  <si>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</si>
  <si>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</si>
  <si>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</si>
  <si>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</si>
  <si>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</si>
  <si>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</si>
  <si>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</si>
  <si>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</si>
  <si>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</si>
  <si>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</si>
  <si>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</si>
  <si>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</si>
  <si>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</si>
  <si>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</si>
  <si>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</si>
  <si>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</si>
  <si>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</si>
  <si>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</si>
  <si>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</si>
  <si>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</si>
  <si>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</si>
  <si>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</si>
  <si>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</si>
  <si>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</si>
  <si>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</si>
  <si>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</si>
  <si>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</si>
  <si>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</si>
  <si>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</si>
  <si>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</si>
  <si>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</si>
  <si>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</si>
  <si>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</si>
  <si>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</si>
  <si>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</si>
  <si>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</si>
  <si>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</si>
  <si>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</si>
  <si>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</si>
  <si>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</si>
  <si>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</si>
  <si>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</si>
  <si>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</si>
  <si>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</si>
  <si>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</si>
  <si>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</si>
  <si>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</si>
  <si>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</si>
  <si>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</si>
  <si>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</si>
  <si>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</si>
  <si>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</si>
  <si>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</si>
  <si>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</si>
  <si>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</si>
  <si>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</si>
  <si>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</si>
  <si>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</si>
  <si>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</si>
  <si>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</si>
  <si>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</si>
  <si>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</si>
  <si>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</si>
  <si>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</si>
  <si>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</si>
  <si>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</si>
  <si>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</si>
  <si>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</si>
  <si>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</si>
  <si>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</si>
  <si>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</si>
  <si>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</si>
  <si>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</si>
  <si>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</si>
  <si>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</si>
  <si>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</si>
  <si>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</si>
  <si>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</si>
  <si>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</si>
  <si>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</si>
  <si>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</si>
  <si>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</si>
  <si>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</si>
  <si>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</si>
  <si>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</si>
  <si>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</si>
  <si>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</si>
  <si>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</si>
  <si>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</si>
  <si>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</si>
  <si>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</si>
  <si>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</si>
  <si>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</si>
  <si>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</si>
  <si>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</si>
  <si>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</si>
  <si>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</si>
  <si>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</si>
  <si>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</si>
  <si>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</si>
  <si>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</si>
  <si>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</si>
  <si>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</si>
  <si>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</si>
  <si>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</si>
  <si>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</si>
  <si>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</si>
  <si>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</si>
  <si>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</si>
  <si>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</si>
  <si>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</si>
  <si>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</si>
  <si>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</si>
  <si>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</si>
  <si>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</si>
  <si>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</si>
  <si>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</si>
  <si>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</si>
  <si>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</si>
  <si>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</si>
  <si>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</si>
  <si>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</si>
  <si>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</si>
  <si>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</si>
  <si>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</si>
  <si>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</si>
  <si>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</si>
  <si>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</si>
  <si>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</si>
  <si>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</si>
  <si>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</si>
  <si>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</si>
  <si>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</si>
  <si>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</si>
  <si>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</si>
  <si>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</si>
  <si>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</si>
  <si>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</si>
  <si>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</si>
  <si>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</si>
  <si>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</si>
  <si>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</si>
  <si>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</si>
  <si>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</si>
  <si>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</si>
  <si>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</si>
  <si>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</si>
  <si>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</si>
  <si>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</si>
  <si>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</si>
  <si>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</si>
  <si>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</si>
  <si>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</si>
  <si>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</si>
  <si>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</si>
  <si>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</si>
  <si>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</si>
  <si>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</si>
  <si>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</si>
  <si>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</si>
  <si>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</si>
  <si>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</si>
  <si>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</si>
  <si>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</si>
  <si>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</si>
  <si>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</si>
  <si>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</si>
  <si>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</si>
  <si>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</si>
  <si>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</si>
  <si>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</si>
  <si>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</si>
  <si>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</si>
  <si>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</si>
  <si>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</si>
  <si>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</si>
  <si>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</si>
  <si>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</si>
  <si>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</si>
  <si>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</si>
  <si>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</si>
  <si>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</si>
  <si>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</si>
  <si>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</si>
  <si>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</si>
  <si>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</si>
  <si>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</si>
  <si>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</si>
  <si>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</si>
  <si>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</si>
  <si>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</si>
  <si>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</si>
  <si>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</si>
  <si>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</si>
  <si>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</si>
  <si>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</si>
  <si>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</si>
  <si>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</si>
  <si>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</si>
  <si>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</si>
  <si>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</si>
  <si>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</si>
  <si>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</si>
  <si>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</si>
  <si>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</si>
  <si>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</si>
  <si>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</si>
  <si>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</si>
  <si>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</si>
  <si>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</si>
  <si>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</si>
  <si>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</si>
  <si>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</si>
  <si>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</si>
  <si>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</si>
  <si>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</si>
  <si>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</si>
  <si>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</si>
  <si>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</si>
  <si>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</si>
  <si>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</si>
  <si>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</si>
  <si>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</si>
  <si>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</si>
  <si>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</si>
  <si>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</si>
  <si>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</si>
  <si>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</si>
  <si>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</si>
  <si>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</si>
  <si>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</si>
  <si>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</si>
  <si>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</si>
  <si>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</si>
  <si>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</si>
  <si>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</si>
  <si>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</si>
  <si>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</si>
  <si>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</si>
  <si>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</si>
  <si>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</si>
  <si>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</si>
  <si>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</si>
  <si>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</si>
  <si>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</si>
  <si>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</si>
  <si>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</si>
  <si>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</si>
  <si>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</si>
  <si>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</si>
  <si>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</si>
  <si>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</si>
  <si>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</si>
  <si>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</si>
  <si>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</si>
  <si>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</si>
  <si>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</si>
  <si>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</si>
  <si>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</si>
  <si>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</si>
  <si>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</si>
  <si>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</si>
  <si>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</si>
  <si>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</si>
  <si>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</si>
  <si>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</si>
  <si>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</si>
  <si>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</si>
  <si>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</si>
  <si>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</si>
  <si>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</si>
  <si>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</si>
  <si>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</si>
  <si>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</si>
  <si>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</si>
  <si>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</si>
  <si>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</si>
  <si>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</si>
  <si>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</si>
  <si>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</si>
  <si>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</si>
  <si>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</si>
  <si>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</si>
  <si>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</si>
  <si>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</si>
  <si>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</si>
  <si>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</si>
  <si>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</si>
  <si>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</si>
  <si>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</si>
  <si>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</si>
  <si>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</si>
  <si>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</si>
  <si>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</si>
  <si>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</si>
  <si>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</si>
  <si>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</si>
  <si>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</si>
  <si>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</si>
  <si>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</si>
  <si>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</si>
  <si>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</si>
  <si>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</si>
  <si>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</si>
  <si>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</si>
  <si>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</si>
  <si>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</si>
  <si>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</si>
  <si>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</si>
  <si>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</si>
  <si>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</si>
  <si>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</si>
  <si>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</si>
  <si>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</si>
  <si>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</si>
  <si>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</si>
  <si>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</si>
  <si>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</si>
  <si>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</si>
  <si>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</si>
  <si>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</si>
  <si>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</si>
  <si>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</si>
  <si>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</si>
  <si>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</si>
  <si>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</si>
  <si>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</si>
  <si>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</si>
  <si>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</si>
  <si>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</si>
  <si>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</si>
  <si>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</si>
  <si>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</si>
  <si>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</si>
  <si>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</si>
  <si>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</si>
  <si>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</si>
  <si>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</si>
  <si>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</si>
  <si>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</si>
  <si>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</si>
  <si>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</si>
  <si>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</si>
  <si>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</si>
  <si>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</si>
  <si>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</si>
  <si>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</si>
  <si>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</si>
  <si>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</si>
  <si>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</si>
  <si>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</si>
  <si>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</si>
  <si>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</si>
  <si>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</si>
  <si>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</si>
  <si>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</si>
  <si>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</si>
  <si>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</si>
  <si>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</si>
  <si>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</si>
  <si>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</si>
  <si>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</si>
  <si>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</si>
  <si>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</si>
  <si>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</si>
  <si>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</si>
  <si>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</si>
  <si>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</si>
  <si>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</si>
  <si>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</si>
  <si>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</si>
  <si>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</si>
  <si>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</si>
  <si>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</si>
  <si>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</si>
  <si>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</si>
  <si>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</si>
  <si>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</si>
  <si>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</si>
  <si>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</si>
  <si>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</si>
  <si>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</si>
  <si>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</si>
  <si>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</si>
  <si>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</si>
  <si>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</si>
  <si>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</si>
  <si>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</si>
  <si>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</si>
  <si>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</si>
  <si>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</si>
  <si>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</si>
  <si>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</si>
  <si>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</si>
  <si>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</si>
  <si>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</si>
  <si>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</si>
  <si>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</si>
  <si>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</si>
  <si>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</si>
  <si>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</si>
  <si>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</si>
  <si>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</si>
  <si>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</si>
  <si>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</si>
  <si>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</si>
  <si>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</si>
  <si>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</si>
  <si>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</si>
  <si>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</si>
  <si>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</si>
  <si>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</si>
  <si>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</si>
  <si>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</si>
  <si>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</si>
  <si>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</si>
  <si>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</si>
  <si>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</si>
  <si>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</si>
  <si>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</si>
  <si>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</si>
  <si>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</si>
  <si>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</si>
  <si>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</si>
  <si>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</si>
  <si>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</si>
  <si>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</si>
  <si>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</si>
  <si>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</si>
  <si>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</si>
  <si>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</si>
  <si>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</si>
  <si>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</si>
  <si>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</si>
  <si>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</si>
  <si>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</si>
  <si>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</si>
  <si>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</si>
  <si>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</si>
  <si>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</si>
  <si>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</si>
  <si>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</si>
  <si>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</si>
  <si>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</si>
  <si>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</si>
  <si>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</si>
  <si>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</si>
  <si>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</si>
  <si>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</si>
  <si>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</si>
  <si>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</si>
  <si>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</si>
  <si>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</si>
  <si>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</si>
  <si>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</si>
  <si>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</si>
  <si>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</si>
  <si>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</si>
  <si>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</si>
  <si>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</si>
  <si>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</si>
  <si>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</si>
  <si>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</si>
  <si>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</si>
  <si>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</si>
  <si>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</si>
  <si>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</si>
  <si>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</si>
  <si>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</si>
  <si>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</si>
  <si>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</si>
  <si>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</si>
  <si>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</si>
  <si>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</si>
  <si>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</si>
  <si>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</si>
  <si>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</si>
  <si>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</si>
  <si>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</si>
  <si>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</si>
  <si>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</si>
  <si>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</si>
  <si>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</si>
  <si>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</si>
  <si>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</si>
  <si>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</si>
  <si>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</si>
  <si>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</si>
  <si>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</si>
  <si>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</si>
  <si>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</si>
  <si>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</si>
  <si>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</si>
  <si>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</si>
  <si>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</si>
  <si>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</si>
  <si>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</si>
  <si>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</si>
  <si>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</si>
  <si>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</si>
  <si>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</si>
  <si>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</si>
  <si>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</si>
  <si>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</si>
  <si>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</si>
  <si>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</si>
  <si>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</si>
  <si>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</si>
  <si>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</si>
  <si>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</si>
  <si>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</si>
  <si>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</si>
  <si>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</si>
  <si>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</si>
  <si>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</si>
  <si>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</si>
  <si>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</si>
  <si>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</si>
  <si>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</si>
  <si>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</si>
  <si>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</si>
  <si>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</si>
  <si>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</si>
  <si>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</si>
  <si>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</si>
  <si>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</si>
  <si>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</si>
  <si>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</si>
  <si>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</si>
  <si>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</si>
  <si>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</si>
  <si>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</si>
  <si>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</si>
  <si>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</si>
  <si>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</si>
  <si>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</si>
  <si>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</si>
  <si>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</si>
  <si>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</si>
  <si>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</si>
  <si>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</si>
  <si>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</si>
  <si>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</si>
  <si>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</si>
  <si>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</si>
  <si>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</si>
  <si>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</si>
  <si>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</si>
  <si>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</si>
  <si>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</si>
  <si>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</si>
  <si>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</si>
  <si>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</si>
  <si>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</si>
  <si>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</si>
  <si>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</si>
  <si>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</si>
  <si>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</si>
  <si>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</si>
  <si>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</si>
  <si>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</si>
  <si>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</si>
  <si>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</si>
  <si>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</si>
  <si>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</si>
  <si>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</si>
  <si>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</si>
  <si>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</si>
  <si>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</si>
  <si>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</si>
  <si>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</si>
  <si>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</si>
  <si>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</si>
  <si>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</si>
  <si>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</si>
  <si>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</si>
  <si>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</si>
  <si>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</si>
  <si>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</si>
  <si>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</si>
  <si>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</si>
  <si>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</si>
  <si>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</si>
  <si>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</si>
  <si>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</si>
  <si>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</si>
  <si>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</si>
  <si>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</si>
  <si>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</si>
  <si>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</si>
  <si>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</si>
  <si>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</si>
  <si>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</si>
  <si>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</si>
  <si>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</si>
  <si>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</si>
  <si>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</si>
  <si>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</si>
  <si>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</si>
  <si>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</si>
  <si>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</si>
  <si>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</si>
  <si>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</si>
  <si>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</si>
  <si>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</si>
  <si>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</si>
  <si>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</si>
  <si>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</si>
  <si>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</si>
  <si>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</si>
  <si>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</si>
  <si>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</si>
  <si>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</si>
  <si>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</si>
  <si>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</si>
  <si>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</si>
  <si>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</si>
  <si>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</si>
  <si>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</si>
  <si>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</si>
  <si>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</si>
  <si>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</si>
  <si>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</si>
  <si>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</si>
  <si>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</si>
  <si>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</si>
  <si>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</si>
  <si>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</si>
  <si>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</si>
  <si>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</si>
  <si>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</si>
  <si>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</si>
  <si>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</si>
  <si>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</si>
  <si>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</si>
  <si>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</si>
  <si>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</si>
  <si>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</si>
  <si>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</si>
  <si>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</si>
  <si>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</si>
  <si>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</si>
  <si>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</si>
  <si>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</si>
  <si>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</si>
  <si>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</si>
  <si>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</si>
  <si>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</si>
  <si>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</si>
  <si>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</si>
  <si>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</si>
  <si>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</si>
  <si>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</si>
  <si>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</si>
  <si>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</si>
  <si>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</si>
  <si>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</si>
  <si>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</si>
  <si>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</si>
  <si>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</si>
  <si>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</si>
  <si>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</si>
  <si>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</si>
  <si>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</si>
  <si>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</si>
  <si>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</si>
  <si>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</si>
  <si>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</si>
  <si>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</si>
  <si>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</si>
  <si>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</si>
  <si>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</si>
  <si>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</si>
  <si>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</si>
  <si>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</si>
  <si>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</si>
  <si>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</si>
  <si>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</si>
  <si>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</si>
  <si>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</si>
  <si>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</si>
  <si>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</si>
  <si>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</si>
  <si>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</si>
  <si>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</si>
  <si>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</si>
  <si>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</si>
  <si>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</si>
  <si>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</si>
  <si>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</si>
  <si>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</si>
  <si>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</si>
  <si>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</si>
  <si>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</si>
  <si>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</si>
  <si>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</si>
  <si>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</si>
  <si>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</si>
  <si>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</si>
  <si>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</si>
  <si>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</si>
  <si>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</si>
  <si>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</si>
  <si>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</si>
  <si>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</si>
  <si>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</si>
  <si>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</si>
  <si>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</si>
  <si>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</si>
  <si>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</si>
  <si>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</si>
  <si>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</si>
  <si>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</si>
  <si>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</si>
  <si>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</si>
  <si>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</si>
  <si>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</si>
  <si>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</si>
  <si>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</si>
  <si>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</si>
  <si>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</si>
  <si>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</si>
  <si>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</si>
  <si>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</si>
  <si>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</si>
  <si>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</si>
  <si>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</si>
  <si>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</si>
  <si>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</si>
  <si>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</si>
  <si>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</si>
  <si>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</si>
  <si>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</si>
  <si>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</si>
  <si>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</si>
  <si>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</si>
  <si>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</si>
  <si>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</si>
  <si>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</si>
  <si>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</si>
  <si>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</si>
  <si>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</si>
  <si>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</si>
  <si>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</si>
  <si>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</si>
  <si>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</si>
  <si>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</si>
  <si>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</si>
  <si>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</si>
  <si>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</si>
  <si>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</si>
  <si>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</si>
  <si>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</si>
  <si>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</si>
  <si>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</si>
  <si>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</si>
  <si>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</si>
  <si>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</si>
  <si>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</si>
  <si>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</si>
  <si>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</si>
  <si>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</si>
  <si>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</si>
  <si>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</si>
  <si>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</si>
  <si>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</si>
  <si>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</si>
  <si>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</si>
  <si>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</si>
  <si>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</si>
  <si>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</si>
  <si>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</si>
  <si>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</si>
  <si>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</si>
  <si>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</si>
  <si>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</si>
  <si>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</si>
  <si>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</si>
  <si>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</si>
  <si>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</si>
  <si>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</si>
  <si>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</si>
  <si>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</si>
  <si>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</si>
  <si>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</si>
  <si>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</si>
  <si>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</si>
  <si>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</si>
  <si>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</si>
  <si>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</si>
  <si>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</si>
  <si>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</si>
  <si>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</si>
  <si>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</si>
  <si>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</si>
  <si>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</si>
  <si>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</si>
  <si>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</si>
  <si>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</si>
  <si>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</si>
  <si>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</si>
  <si>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</si>
  <si>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</si>
  <si>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</si>
  <si>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</si>
  <si>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</si>
  <si>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</si>
  <si>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</si>
  <si>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</si>
  <si>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</si>
  <si>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</si>
  <si>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</si>
  <si>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</si>
  <si>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</si>
  <si>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</si>
  <si>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</si>
  <si>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</si>
  <si>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</si>
  <si>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</si>
  <si>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</si>
  <si>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</si>
  <si>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</si>
  <si>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</si>
  <si>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</si>
  <si>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</si>
  <si>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</si>
  <si>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</si>
  <si>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</si>
  <si>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</si>
  <si>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</si>
  <si>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</si>
  <si>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</si>
  <si>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</si>
  <si>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</si>
  <si>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</si>
  <si>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</si>
  <si>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</si>
  <si>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</si>
  <si>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</si>
  <si>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</si>
  <si>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</si>
  <si>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</si>
  <si>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</si>
  <si>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</si>
  <si>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</si>
  <si>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</si>
  <si>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</si>
  <si>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</si>
  <si>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</si>
  <si>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</si>
  <si>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</si>
  <si>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</si>
  <si>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</si>
  <si>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</si>
  <si>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</si>
  <si>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</si>
  <si>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</si>
  <si>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</si>
  <si>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</si>
  <si>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</si>
  <si>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</si>
  <si>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</si>
  <si>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</si>
  <si>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</si>
  <si>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</si>
  <si>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</si>
  <si>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</si>
  <si>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</si>
  <si>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</si>
  <si>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</si>
  <si>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</si>
  <si>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</si>
  <si>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</si>
  <si>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</si>
  <si>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</si>
  <si>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</si>
  <si>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</si>
  <si>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</si>
  <si>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</si>
  <si>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</si>
  <si>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</si>
  <si>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</si>
  <si>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</si>
  <si>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</si>
  <si>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</si>
  <si>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</si>
  <si>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</si>
  <si>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</si>
  <si>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</si>
  <si>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</si>
  <si>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</si>
  <si>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</si>
  <si>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</si>
  <si>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</si>
  <si>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</si>
  <si>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</si>
  <si>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</si>
  <si>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</si>
  <si>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</si>
  <si>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</si>
  <si>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</si>
  <si>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</si>
  <si>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</si>
  <si>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</si>
  <si>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</si>
  <si>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</si>
  <si>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</si>
  <si>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</si>
  <si>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</si>
  <si>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</si>
  <si>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</si>
  <si>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</si>
  <si>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</si>
  <si>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</si>
  <si>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</si>
  <si>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</si>
  <si>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</si>
  <si>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</si>
  <si>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</si>
  <si>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</si>
  <si>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</si>
  <si>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</si>
  <si>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</si>
  <si>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</si>
  <si>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</si>
  <si>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</si>
  <si>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</si>
  <si>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</si>
  <si>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</si>
  <si>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</si>
  <si>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</si>
  <si>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</si>
  <si>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</si>
  <si>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</si>
  <si>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</si>
  <si>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</si>
  <si>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</si>
  <si>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</si>
  <si>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</si>
  <si>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</si>
  <si>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</si>
  <si>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</si>
  <si>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</si>
  <si>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</si>
  <si>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</si>
  <si>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</si>
  <si>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</si>
  <si>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</si>
  <si>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</si>
  <si>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</si>
  <si>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</si>
  <si>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</si>
  <si>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</si>
  <si>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</si>
  <si>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</si>
  <si>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</si>
  <si>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</si>
  <si>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</si>
  <si>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</si>
  <si>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</si>
  <si>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</si>
  <si>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</si>
  <si>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</si>
  <si>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</si>
  <si>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</si>
  <si>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</si>
  <si>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</si>
  <si>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</si>
  <si>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</si>
  <si>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</si>
  <si>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</si>
  <si>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</si>
  <si>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</si>
  <si>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</si>
  <si>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</si>
  <si>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</si>
  <si>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</si>
  <si>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</si>
  <si>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</si>
  <si>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</si>
  <si>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</si>
  <si>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</si>
  <si>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</si>
  <si>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</si>
  <si>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</si>
  <si>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</si>
  <si>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</si>
  <si>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</si>
  <si>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</si>
  <si>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</si>
  <si>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</si>
  <si>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</si>
  <si>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</si>
  <si>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</si>
  <si>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</si>
  <si>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</si>
  <si>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</si>
  <si>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</si>
  <si>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</si>
  <si>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</si>
  <si>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</si>
  <si>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</si>
  <si>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</si>
  <si>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</si>
  <si>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</si>
  <si>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</si>
  <si>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</si>
  <si>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</si>
  <si>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</si>
  <si>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</si>
  <si>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</si>
  <si>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</si>
  <si>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</si>
  <si>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</si>
  <si>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</si>
  <si>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</si>
  <si>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</si>
  <si>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</si>
  <si>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</si>
  <si>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</si>
  <si>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</si>
  <si>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</si>
  <si>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</si>
  <si>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</si>
  <si>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</si>
  <si>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</si>
  <si>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</si>
  <si>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</si>
  <si>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</si>
  <si>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</si>
  <si>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</si>
  <si>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</si>
  <si>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</si>
  <si>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</si>
  <si>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</si>
  <si>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</si>
  <si>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</si>
  <si>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</si>
  <si>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</si>
  <si>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</si>
  <si>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</si>
  <si>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</si>
  <si>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</si>
  <si>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</si>
  <si>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</si>
  <si>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</si>
  <si>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</si>
  <si>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</si>
  <si>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</si>
  <si>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</si>
  <si>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</si>
  <si>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</si>
  <si>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</si>
  <si>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</si>
  <si>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</si>
  <si>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</si>
  <si>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</si>
  <si>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</si>
  <si>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</si>
  <si>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</si>
  <si>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</si>
  <si>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</si>
  <si>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</si>
  <si>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</si>
  <si>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</si>
  <si>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</si>
  <si>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</si>
  <si>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</si>
  <si>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</si>
  <si>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</si>
  <si>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</si>
  <si>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</si>
  <si>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</si>
  <si>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</si>
  <si>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</si>
  <si>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</si>
  <si>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</si>
  <si>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</si>
  <si>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</si>
  <si>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</si>
  <si>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</si>
  <si>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</si>
  <si>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</si>
  <si>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</si>
  <si>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</si>
  <si>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</si>
  <si>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</si>
  <si>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</si>
  <si>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</si>
  <si>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</si>
  <si>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</si>
  <si>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</si>
  <si>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</si>
  <si>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</si>
  <si>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</si>
  <si>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</si>
  <si>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</si>
  <si>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</si>
  <si>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</si>
  <si>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</si>
  <si>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</si>
  <si>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</si>
  <si>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</si>
  <si>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</si>
  <si>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</si>
  <si>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</si>
  <si>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</si>
  <si>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</si>
  <si>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</si>
  <si>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</si>
  <si>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</si>
  <si>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</si>
  <si>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</si>
  <si>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</si>
  <si>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</si>
  <si>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</si>
  <si>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</si>
  <si>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</si>
  <si>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</si>
  <si>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</si>
  <si>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</si>
  <si>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</si>
  <si>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</si>
  <si>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</si>
  <si>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</si>
  <si>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</si>
  <si>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</si>
  <si>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</si>
  <si>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</si>
  <si>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</si>
  <si>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</si>
  <si>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</si>
  <si>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</si>
  <si>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</si>
  <si>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</si>
  <si>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</si>
  <si>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</si>
  <si>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</si>
  <si>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</si>
  <si>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</si>
  <si>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</si>
  <si>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</si>
  <si>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</si>
  <si>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</si>
  <si>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</si>
  <si>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</si>
  <si>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</si>
  <si>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</si>
  <si>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</si>
  <si>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</si>
  <si>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</si>
  <si>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</si>
  <si>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</si>
  <si>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</si>
  <si>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</si>
  <si>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</si>
  <si>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</si>
  <si>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</si>
  <si>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</si>
  <si>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</si>
  <si>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</si>
  <si>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</si>
  <si>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</si>
  <si>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</si>
  <si>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</si>
  <si>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</si>
  <si>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</si>
  <si>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</si>
  <si>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</si>
  <si>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</si>
  <si>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</si>
  <si>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</si>
  <si>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</si>
  <si>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</si>
  <si>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</si>
  <si>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</si>
  <si>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</si>
  <si>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</si>
  <si>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</si>
  <si>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</si>
  <si>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</si>
  <si>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</si>
  <si>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</si>
  <si>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</si>
  <si>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</si>
  <si>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</si>
  <si>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</si>
  <si>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</si>
  <si>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</si>
  <si>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</si>
  <si>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</si>
  <si>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</si>
  <si>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</si>
  <si>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</si>
  <si>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</si>
  <si>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</si>
  <si>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</si>
  <si>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</si>
  <si>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</si>
  <si>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</si>
  <si>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</si>
  <si>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</si>
  <si>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</si>
  <si>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</si>
  <si>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</si>
  <si>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</si>
  <si>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</si>
  <si>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</si>
  <si>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</si>
  <si>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</si>
  <si>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</si>
  <si>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</si>
  <si>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</si>
  <si>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</si>
  <si>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</si>
  <si>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</si>
  <si>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</si>
  <si>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</si>
  <si>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</si>
  <si>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</si>
  <si>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</si>
  <si>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</si>
  <si>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</si>
  <si>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</si>
  <si>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</si>
  <si>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</si>
  <si>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</si>
  <si>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</si>
  <si>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</si>
  <si>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</si>
  <si>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</si>
  <si>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</si>
  <si>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</si>
  <si>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</si>
  <si>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</si>
  <si>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</si>
  <si>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</si>
  <si>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</si>
  <si>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</si>
  <si>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</si>
  <si>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</si>
  <si>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</si>
  <si>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</si>
  <si>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</si>
  <si>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</si>
  <si>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</si>
  <si>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</si>
  <si>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</si>
  <si>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</si>
  <si>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</si>
  <si>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</si>
  <si>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</si>
  <si>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</si>
  <si>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</si>
  <si>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</si>
  <si>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</si>
  <si>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</si>
  <si>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</si>
  <si>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</si>
  <si>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</si>
  <si>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</si>
  <si>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</si>
  <si>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</si>
  <si>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</si>
  <si>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</si>
  <si>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</si>
  <si>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</si>
  <si>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</si>
  <si>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</si>
  <si>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</si>
  <si>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</si>
  <si>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</si>
  <si>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</si>
  <si>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</si>
  <si>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</si>
  <si>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</si>
  <si>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</si>
  <si>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</si>
  <si>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</si>
  <si>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</si>
  <si>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</si>
  <si>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</si>
  <si>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</si>
  <si>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</si>
  <si>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</si>
  <si>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</si>
  <si>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</si>
  <si>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</si>
  <si>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</si>
  <si>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</si>
  <si>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</si>
  <si>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</si>
  <si>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</si>
  <si>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</si>
  <si>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</si>
  <si>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</si>
  <si>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</si>
  <si>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</si>
  <si>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</si>
  <si>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</si>
  <si>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</si>
  <si>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</si>
  <si>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</si>
  <si>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</si>
  <si>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</si>
  <si>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</si>
  <si>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</si>
  <si>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</si>
  <si>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</si>
  <si>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</si>
  <si>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</si>
  <si>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</si>
  <si>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</si>
  <si>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</si>
  <si>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</si>
  <si>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</si>
  <si>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</si>
  <si>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</si>
  <si>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</si>
  <si>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</si>
  <si>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</si>
  <si>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</si>
  <si>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</si>
  <si>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</si>
  <si>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</si>
  <si>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</si>
  <si>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</si>
  <si>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</si>
  <si>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</si>
  <si>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</si>
  <si>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</si>
  <si>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</si>
  <si>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</si>
  <si>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</si>
  <si>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</si>
  <si>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</si>
  <si>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</si>
  <si>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</si>
  <si>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</si>
  <si>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</si>
  <si>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</si>
  <si>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</si>
  <si>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</si>
  <si>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</si>
  <si>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</si>
  <si>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</si>
  <si>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</si>
  <si>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</si>
  <si>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</si>
  <si>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</si>
  <si>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</si>
  <si>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</si>
  <si>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</si>
  <si>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</si>
  <si>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</si>
  <si>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</si>
  <si>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</si>
  <si>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</si>
  <si>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</si>
  <si>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</si>
  <si>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</si>
  <si>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</si>
  <si>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</si>
  <si>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</si>
  <si>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</si>
  <si>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</si>
  <si>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</si>
  <si>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</si>
  <si>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</si>
  <si>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</si>
  <si>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</si>
  <si>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</si>
  <si>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</si>
  <si>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</si>
  <si>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</si>
  <si>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</si>
  <si>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</si>
  <si>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</si>
  <si>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</si>
  <si>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</si>
  <si>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</si>
  <si>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</si>
  <si>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</si>
  <si>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</si>
  <si>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</si>
  <si>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</si>
  <si>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</si>
  <si>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</si>
  <si>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</si>
  <si>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</si>
  <si>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</si>
  <si>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</si>
  <si>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</si>
  <si>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</si>
  <si>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</si>
  <si>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</si>
  <si>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</si>
  <si>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</si>
  <si>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</si>
  <si>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</si>
  <si>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</si>
  <si>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</si>
  <si>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</si>
  <si>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</si>
  <si>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</si>
  <si>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</si>
  <si>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</si>
  <si>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</si>
  <si>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</si>
  <si>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</si>
  <si>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</si>
  <si>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</si>
  <si>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</si>
  <si>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</si>
  <si>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</si>
  <si>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</si>
  <si>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</si>
  <si>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</si>
  <si>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</si>
  <si>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</si>
  <si>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</si>
  <si>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</si>
  <si>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</si>
  <si>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</si>
  <si>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</si>
  <si>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</si>
  <si>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</si>
  <si>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</si>
  <si>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</si>
  <si>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</si>
  <si>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</si>
  <si>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</si>
  <si>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</si>
  <si>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</si>
  <si>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</si>
  <si>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</si>
  <si>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</si>
  <si>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</si>
  <si>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</si>
  <si>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</si>
  <si>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</si>
  <si>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</si>
  <si>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</si>
  <si>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</si>
  <si>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</si>
  <si>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</si>
  <si>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</si>
  <si>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</si>
  <si>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</si>
  <si>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</si>
  <si>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</si>
  <si>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</si>
  <si>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</si>
  <si>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</si>
  <si>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</si>
  <si>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</si>
  <si>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</si>
  <si>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</si>
  <si>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</si>
  <si>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</si>
  <si>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</si>
  <si>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</si>
  <si>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</si>
  <si>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</si>
  <si>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</si>
  <si>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</si>
  <si>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</si>
  <si>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</si>
  <si>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</si>
  <si>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</si>
  <si>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</si>
  <si>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</si>
  <si>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</si>
  <si>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</si>
  <si>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</si>
  <si>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</si>
  <si>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</si>
  <si>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</si>
  <si>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</si>
  <si>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</si>
  <si>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</si>
  <si>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</si>
  <si>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</si>
  <si>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</si>
  <si>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</si>
  <si>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</si>
  <si>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</si>
  <si>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</si>
  <si>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</si>
  <si>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</si>
  <si>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</si>
  <si>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</si>
  <si>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</si>
  <si>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</si>
  <si>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</si>
  <si>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</si>
  <si>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</si>
  <si>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</si>
  <si>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</si>
  <si>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</si>
  <si>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</si>
  <si>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</si>
  <si>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</si>
  <si>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</si>
  <si>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</si>
  <si>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</si>
  <si>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</si>
  <si>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</si>
  <si>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</si>
  <si>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</si>
  <si>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</si>
  <si>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</si>
  <si>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</si>
  <si>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</si>
  <si>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</si>
  <si>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</si>
  <si>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</si>
  <si>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</si>
  <si>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</si>
  <si>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</si>
  <si>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</si>
  <si>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</si>
  <si>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</si>
  <si>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</si>
  <si>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</si>
  <si>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</si>
  <si>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</si>
  <si>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</si>
  <si>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</si>
  <si>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</si>
  <si>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</si>
  <si>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</si>
  <si>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</si>
  <si>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</si>
  <si>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</si>
  <si>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</si>
  <si>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</si>
  <si>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</si>
  <si>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</si>
  <si>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</si>
  <si>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</si>
  <si>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</si>
  <si>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</si>
  <si>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</si>
  <si>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</si>
  <si>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</si>
  <si>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</si>
  <si>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</si>
  <si>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</si>
  <si>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</si>
  <si>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</si>
  <si>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</si>
  <si>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</si>
  <si>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</si>
  <si>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</si>
  <si>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</si>
  <si>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</si>
  <si>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</si>
  <si>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</si>
  <si>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</si>
  <si>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</si>
  <si>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</si>
  <si>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</si>
  <si>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</si>
  <si>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</si>
  <si>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</si>
  <si>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</si>
  <si>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</si>
  <si>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</si>
  <si>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</si>
  <si>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</si>
  <si>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</si>
  <si>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</si>
  <si>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</si>
  <si>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</si>
  <si>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</si>
  <si>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</si>
  <si>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</si>
  <si>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</si>
  <si>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</si>
  <si>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</si>
  <si>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</si>
  <si>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</si>
  <si>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</si>
  <si>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</si>
  <si>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</si>
  <si>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</si>
  <si>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</si>
  <si>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</si>
  <si>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</si>
  <si>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</si>
  <si>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</si>
  <si>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</si>
  <si>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</si>
  <si>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</si>
  <si>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</si>
  <si>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</si>
  <si>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</si>
  <si>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</si>
  <si>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</si>
  <si>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</si>
  <si>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</si>
  <si>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</si>
  <si>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</si>
  <si>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</si>
  <si>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</si>
  <si>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</si>
  <si>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</si>
  <si>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</si>
  <si>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</si>
  <si>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</si>
  <si>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</si>
  <si>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</si>
  <si>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</si>
  <si>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</si>
  <si>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</si>
  <si>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</si>
  <si>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</si>
  <si>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</si>
  <si>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</si>
  <si>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</si>
  <si>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</si>
  <si>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</si>
  <si>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</si>
  <si>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</si>
  <si>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</si>
  <si>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</si>
  <si>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</si>
  <si>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</si>
  <si>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</si>
  <si>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</si>
  <si>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</si>
  <si>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</si>
  <si>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</si>
  <si>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</si>
  <si>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</si>
  <si>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</si>
  <si>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</si>
  <si>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</si>
  <si>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</si>
  <si>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</si>
  <si>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</si>
  <si>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</si>
  <si>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</si>
  <si>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</si>
  <si>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</si>
  <si>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</si>
  <si>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</si>
  <si>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</si>
  <si>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</si>
  <si>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</si>
  <si>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</si>
  <si>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</si>
  <si>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</si>
  <si>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</si>
  <si>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</si>
  <si>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</si>
  <si>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</si>
  <si>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</si>
  <si>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</si>
  <si>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</si>
  <si>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</si>
  <si>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</si>
  <si>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</si>
  <si>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</si>
  <si>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</si>
  <si>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</si>
  <si>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</si>
  <si>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</si>
  <si>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</si>
  <si>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</si>
  <si>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</si>
  <si>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</si>
  <si>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</si>
  <si>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</si>
  <si>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</si>
  <si>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</si>
  <si>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</si>
  <si>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</si>
  <si>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</si>
  <si>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</si>
  <si>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</si>
  <si>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</si>
  <si>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</si>
  <si>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</si>
  <si>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</si>
  <si>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</si>
  <si>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</si>
  <si>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</si>
  <si>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</si>
  <si>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</si>
  <si>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</si>
  <si>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</si>
  <si>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</si>
  <si>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</si>
  <si>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</si>
  <si>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</si>
  <si>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</si>
  <si>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</si>
  <si>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</si>
  <si>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</si>
  <si>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</si>
  <si>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</si>
  <si>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</si>
  <si>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</si>
  <si>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</si>
  <si>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</si>
  <si>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</si>
  <si>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</si>
  <si>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</si>
  <si>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</si>
  <si>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</si>
  <si>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</si>
  <si>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</si>
  <si>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</si>
  <si>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</si>
  <si>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</si>
  <si>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</si>
  <si>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</si>
  <si>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</si>
  <si>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</si>
  <si>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</si>
  <si>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</si>
  <si>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</si>
  <si>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</si>
  <si>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</si>
  <si>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</si>
  <si>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</si>
  <si>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</si>
  <si>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</si>
  <si>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</si>
  <si>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</si>
  <si>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</si>
  <si>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</si>
  <si>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</si>
  <si>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</si>
  <si>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</si>
  <si>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</si>
  <si>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</si>
  <si>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</si>
  <si>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</si>
  <si>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</si>
  <si>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</si>
  <si>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</si>
  <si>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</si>
  <si>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</si>
  <si>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</si>
  <si>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</si>
  <si>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</si>
  <si>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</si>
  <si>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</si>
  <si>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</si>
  <si>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</si>
  <si>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</si>
  <si>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</si>
  <si>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</si>
  <si>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</si>
  <si>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</si>
  <si>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</si>
  <si>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</si>
  <si>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</si>
  <si>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</si>
  <si>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</si>
  <si>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</si>
  <si>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</si>
  <si>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</si>
  <si>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</si>
  <si>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</si>
  <si>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</si>
  <si>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</si>
  <si>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</si>
  <si>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</si>
  <si>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</si>
  <si>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</si>
  <si>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</si>
  <si>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</si>
  <si>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</si>
  <si>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</si>
  <si>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</si>
  <si>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</si>
  <si>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</si>
  <si>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</si>
  <si>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</si>
  <si>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</si>
  <si>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</si>
  <si>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</si>
  <si>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</si>
  <si>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</si>
  <si>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</si>
  <si>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</si>
  <si>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</si>
  <si>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</si>
  <si>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</si>
  <si>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</si>
  <si>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</si>
  <si>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</si>
  <si>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</si>
  <si>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</si>
  <si>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</si>
  <si>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</si>
  <si>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</si>
  <si>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</si>
  <si>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</si>
  <si>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</si>
  <si>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</si>
  <si>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</si>
  <si>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</si>
  <si>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</si>
  <si>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</si>
  <si>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</si>
  <si>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</si>
  <si>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</si>
  <si>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</si>
  <si>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</si>
  <si>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</si>
  <si>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</si>
  <si>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</si>
  <si>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</si>
  <si>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</si>
  <si>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</si>
  <si>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</si>
  <si>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</si>
  <si>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</si>
  <si>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</si>
  <si>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</si>
  <si>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</si>
  <si>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</si>
  <si>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</si>
  <si>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</si>
  <si>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</si>
  <si>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</si>
  <si>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</si>
  <si>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</si>
  <si>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</si>
  <si>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</si>
  <si>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</si>
  <si>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</si>
  <si>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</si>
  <si>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</si>
  <si>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</si>
  <si>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</si>
  <si>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</si>
  <si>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</si>
  <si>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</si>
  <si>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</si>
  <si>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</si>
  <si>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</si>
  <si>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</si>
  <si>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</si>
  <si>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</si>
  <si>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</si>
  <si>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</si>
  <si>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</si>
  <si>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</si>
  <si>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</si>
  <si>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</si>
  <si>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</si>
  <si>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</si>
  <si>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</si>
  <si>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</si>
  <si>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</si>
  <si>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</si>
  <si>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</si>
  <si>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</si>
  <si>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</si>
  <si>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</si>
  <si>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</si>
  <si>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</si>
  <si>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</si>
  <si>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</si>
  <si>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</si>
  <si>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</si>
  <si>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</si>
  <si>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</si>
  <si>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</si>
  <si>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</si>
  <si>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</si>
  <si>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</si>
  <si>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</si>
  <si>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</si>
  <si>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</si>
  <si>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</si>
  <si>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</si>
  <si>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</si>
  <si>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</si>
  <si>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</si>
  <si>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</si>
  <si>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</si>
  <si>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</si>
  <si>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</si>
  <si>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</si>
  <si>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</si>
  <si>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</si>
  <si>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</si>
  <si>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</si>
  <si>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</si>
  <si>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</si>
  <si>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</si>
  <si>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</si>
  <si>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</si>
  <si>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</si>
  <si>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</si>
  <si>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</si>
  <si>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</si>
  <si>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</si>
  <si>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</si>
  <si>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</si>
  <si>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</si>
  <si>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</si>
  <si>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</si>
  <si>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</si>
  <si>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</si>
  <si>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</si>
  <si>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</si>
  <si>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</si>
  <si>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</si>
  <si>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</si>
  <si>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</si>
  <si>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</si>
  <si>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</si>
  <si>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</si>
  <si>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</si>
  <si>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</si>
  <si>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</si>
  <si>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</si>
  <si>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</si>
  <si>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</si>
  <si>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</si>
  <si>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</si>
  <si>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</si>
  <si>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</si>
  <si>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</si>
  <si>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</si>
  <si>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</si>
  <si>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</si>
  <si>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</si>
  <si>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</si>
  <si>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</si>
  <si>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</si>
  <si>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</si>
  <si>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</si>
  <si>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</si>
  <si>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</si>
  <si>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</si>
  <si>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</si>
  <si>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</si>
  <si>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</si>
  <si>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</si>
  <si>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</si>
  <si>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</si>
  <si>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</si>
  <si>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</si>
  <si>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</si>
  <si>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</si>
  <si>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</si>
  <si>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</si>
  <si>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</si>
  <si>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</si>
  <si>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</si>
  <si>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</si>
  <si>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</si>
  <si>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</si>
  <si>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</si>
  <si>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</si>
  <si>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</si>
  <si>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</si>
  <si>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</si>
  <si>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</si>
  <si>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</si>
  <si>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</si>
  <si>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</si>
  <si>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</si>
  <si>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</si>
  <si>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</si>
  <si>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</si>
  <si>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</si>
  <si>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</si>
  <si>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</si>
  <si>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</si>
  <si>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</si>
  <si>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</si>
  <si>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</si>
  <si>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</si>
  <si>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</si>
  <si>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</si>
  <si>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</si>
  <si>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</si>
  <si>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</si>
  <si>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</si>
  <si>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</si>
  <si>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</si>
  <si>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</si>
  <si>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</si>
  <si>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</si>
  <si>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</si>
  <si>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</si>
  <si>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</si>
  <si>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</si>
  <si>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</si>
  <si>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</si>
  <si>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</si>
  <si>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</si>
  <si>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</si>
  <si>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</si>
  <si>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</si>
  <si>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</si>
  <si>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</si>
  <si>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</si>
  <si>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</si>
  <si>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</si>
  <si>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</si>
  <si>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</si>
  <si>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</si>
  <si>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</si>
  <si>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</si>
  <si>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</si>
  <si>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</si>
  <si>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</si>
  <si>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</si>
  <si>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</si>
  <si>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</si>
  <si>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</si>
  <si>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</si>
  <si>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</si>
  <si>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</si>
  <si>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</si>
  <si>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</si>
  <si>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</si>
  <si>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</si>
  <si>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</si>
  <si>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</si>
  <si>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</si>
  <si>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</si>
  <si>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</si>
  <si>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</si>
  <si>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</si>
  <si>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</si>
  <si>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</si>
  <si>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</si>
  <si>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</si>
  <si>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</si>
  <si>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</si>
  <si>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</si>
  <si>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</si>
  <si>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</si>
  <si>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</si>
  <si>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</si>
  <si>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</si>
  <si>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</si>
  <si>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</si>
  <si>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</si>
  <si>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</si>
  <si>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</si>
  <si>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</si>
  <si>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</si>
  <si>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</si>
  <si>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</si>
  <si>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</si>
  <si>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</si>
  <si>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</si>
  <si>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</si>
  <si>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</si>
  <si>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</si>
  <si>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</si>
  <si>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</si>
  <si>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</si>
  <si>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</si>
  <si>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</si>
  <si>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</si>
  <si>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</si>
  <si>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</si>
  <si>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</si>
  <si>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</si>
  <si>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</si>
  <si>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</si>
  <si>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</si>
  <si>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</si>
  <si>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</si>
  <si>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</si>
  <si>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</si>
  <si>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</si>
  <si>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</si>
  <si>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</si>
  <si>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</si>
  <si>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</si>
  <si>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</si>
  <si>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</si>
  <si>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</si>
  <si>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</si>
  <si>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</si>
  <si>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</si>
  <si>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</si>
  <si>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</si>
  <si>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</si>
  <si>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</si>
  <si>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</si>
  <si>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</si>
  <si>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</si>
  <si>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</si>
  <si>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</si>
  <si>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</si>
  <si>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</si>
  <si>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</si>
  <si>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</si>
  <si>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</si>
  <si>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</si>
  <si>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</si>
  <si>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</si>
  <si>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</si>
  <si>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</si>
  <si>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</si>
  <si>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</si>
  <si>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</si>
  <si>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</si>
  <si>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</si>
  <si>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</si>
  <si>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</si>
  <si>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</si>
  <si>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</si>
  <si>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</si>
  <si>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</si>
  <si>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</si>
  <si>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</si>
  <si>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</si>
  <si>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</si>
  <si>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</si>
  <si>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</si>
  <si>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</si>
  <si>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</si>
  <si>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</si>
  <si>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</si>
  <si>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</si>
  <si>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</si>
  <si>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</si>
  <si>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</si>
  <si>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</si>
  <si>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</si>
  <si>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</si>
  <si>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</si>
  <si>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</si>
  <si>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</si>
  <si>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</si>
  <si>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</si>
  <si>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</si>
  <si>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</si>
  <si>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</si>
  <si>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</si>
  <si>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</si>
  <si>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</si>
  <si>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</si>
  <si>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</si>
  <si>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</si>
  <si>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</si>
  <si>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</si>
  <si>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</si>
  <si>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</si>
  <si>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</si>
  <si>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</si>
  <si>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</si>
  <si>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</si>
  <si>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</si>
  <si>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</si>
  <si>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</si>
  <si>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</si>
  <si>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</si>
  <si>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</si>
  <si>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</si>
  <si>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</si>
  <si>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</si>
  <si>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</si>
  <si>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</si>
  <si>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</si>
  <si>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</si>
  <si>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</si>
  <si>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</si>
  <si>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</si>
  <si>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</si>
  <si>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</si>
  <si>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</si>
  <si>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</si>
  <si>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</si>
  <si>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</si>
  <si>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</si>
  <si>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</si>
  <si>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</si>
  <si>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</si>
  <si>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</si>
  <si>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</si>
  <si>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</si>
  <si>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</si>
  <si>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</si>
  <si>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</si>
  <si>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</si>
  <si>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</si>
  <si>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</si>
  <si>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</si>
  <si>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</si>
  <si>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</si>
  <si>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</si>
  <si>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</si>
  <si>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</si>
  <si>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</si>
  <si>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</si>
  <si>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</si>
  <si>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</si>
  <si>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</si>
  <si>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</si>
  <si>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</si>
  <si>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</si>
  <si>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</si>
  <si>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</si>
  <si>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</si>
  <si>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</si>
  <si>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</si>
  <si>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</si>
  <si>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</si>
  <si>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</si>
  <si>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</si>
  <si>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</si>
  <si>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</si>
  <si>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</si>
  <si>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</si>
  <si>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</si>
  <si>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</si>
  <si>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</si>
  <si>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</si>
  <si>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</si>
  <si>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</si>
  <si>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</si>
  <si>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</si>
  <si>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</si>
  <si>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</si>
  <si>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</si>
  <si>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</si>
  <si>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</si>
  <si>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</si>
  <si>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</si>
  <si>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</si>
  <si>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</si>
  <si>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</si>
  <si>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</si>
  <si>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</si>
  <si>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</si>
  <si>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</si>
  <si>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</si>
  <si>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</si>
  <si>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</si>
  <si>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</si>
  <si>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</si>
  <si>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</si>
  <si>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</si>
  <si>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</si>
  <si>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</si>
  <si>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</si>
  <si>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</si>
  <si>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</si>
  <si>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</si>
  <si>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</si>
  <si>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</si>
  <si>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</si>
  <si>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</si>
  <si>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</si>
  <si>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</si>
  <si>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</si>
  <si>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</si>
  <si>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</si>
  <si>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</si>
  <si>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</si>
  <si>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</si>
  <si>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</si>
  <si>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</si>
  <si>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</si>
  <si>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</si>
  <si>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</si>
  <si>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</si>
  <si>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</si>
  <si>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</si>
  <si>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</si>
  <si>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</si>
  <si>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</si>
  <si>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</si>
  <si>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</si>
  <si>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</si>
  <si>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</si>
  <si>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</si>
  <si>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</si>
  <si>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</si>
  <si>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</si>
  <si>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</si>
  <si>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</si>
  <si>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</si>
  <si>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</si>
  <si>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</si>
  <si>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</si>
  <si>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</si>
  <si>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</si>
  <si>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</si>
  <si>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</si>
  <si>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</si>
  <si>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</si>
  <si>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</si>
  <si>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</si>
  <si>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</si>
  <si>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</si>
  <si>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</si>
  <si>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</si>
  <si>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</si>
  <si>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</si>
  <si>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</si>
  <si>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</si>
  <si>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</si>
  <si>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</si>
  <si>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</si>
  <si>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</si>
  <si>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</si>
  <si>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</si>
  <si>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</si>
  <si>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</si>
  <si>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</si>
  <si>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</si>
  <si>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</si>
  <si>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</si>
  <si>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</si>
  <si>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</si>
  <si>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</si>
  <si>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</si>
  <si>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</si>
  <si>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</si>
  <si>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</si>
  <si>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</si>
  <si>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</si>
  <si>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</si>
  <si>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</si>
  <si>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</si>
  <si>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</si>
  <si>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</si>
  <si>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</si>
  <si>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</si>
  <si>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</si>
  <si>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</si>
  <si>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</si>
  <si>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</si>
  <si>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</si>
  <si>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</si>
  <si>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</si>
  <si>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</si>
  <si>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</si>
  <si>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</si>
  <si>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</si>
  <si>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</si>
  <si>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</si>
  <si>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</si>
  <si>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</si>
  <si>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</si>
  <si>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</si>
  <si>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</si>
  <si>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</si>
  <si>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</si>
  <si>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</si>
  <si>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</si>
  <si>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</si>
  <si>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</si>
  <si>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</si>
  <si>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</si>
  <si>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</si>
  <si>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</si>
  <si>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</si>
  <si>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</si>
  <si>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</si>
  <si>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</si>
  <si>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</si>
  <si>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</si>
  <si>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</si>
  <si>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</si>
  <si>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</si>
  <si>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</si>
  <si>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</si>
  <si>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</si>
  <si>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</si>
  <si>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</si>
  <si>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</si>
  <si>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</si>
  <si>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</si>
  <si>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</si>
  <si>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</si>
  <si>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</si>
  <si>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</si>
  <si>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</si>
  <si>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</si>
  <si>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</si>
  <si>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</si>
  <si>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</si>
  <si>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</si>
  <si>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</si>
  <si>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</si>
  <si>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</si>
  <si>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</si>
  <si>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</si>
  <si>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</si>
  <si>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</si>
  <si>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</si>
  <si>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</si>
  <si>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</si>
  <si>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</si>
  <si>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</si>
  <si>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</si>
  <si>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</si>
  <si>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</si>
  <si>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</si>
  <si>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</si>
  <si>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</si>
  <si>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</si>
  <si>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</si>
  <si>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</si>
  <si>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</si>
  <si>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</si>
  <si>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</si>
  <si>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</si>
  <si>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</si>
  <si>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</si>
  <si>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</si>
  <si>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</si>
  <si>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</si>
  <si>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</si>
  <si>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</si>
  <si>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</si>
  <si>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</si>
  <si>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</si>
  <si>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</si>
  <si>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</si>
  <si>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</si>
  <si>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</si>
  <si>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</si>
  <si>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</si>
  <si>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</si>
  <si>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</si>
  <si>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</si>
  <si>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</si>
  <si>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</si>
  <si>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</si>
  <si>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</si>
  <si>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</si>
  <si>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</si>
  <si>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</si>
  <si>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</si>
  <si>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</si>
  <si>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</si>
  <si>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</si>
  <si>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</si>
  <si>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</si>
  <si>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</si>
  <si>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</si>
  <si>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</si>
  <si>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</si>
  <si>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</si>
  <si>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</si>
  <si>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</si>
  <si>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</si>
  <si>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</si>
  <si>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</si>
  <si>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</si>
  <si>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</si>
  <si>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</si>
  <si>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</si>
  <si>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</si>
  <si>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</si>
  <si>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</si>
  <si>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</si>
  <si>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</si>
  <si>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</si>
  <si>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</si>
  <si>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</si>
  <si>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</si>
  <si>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</si>
  <si>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</si>
  <si>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</si>
  <si>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</si>
  <si>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</si>
  <si>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</si>
  <si>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</si>
  <si>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</si>
  <si>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</si>
  <si>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</si>
  <si>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</si>
  <si>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</si>
  <si>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</si>
  <si>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</si>
  <si>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</si>
  <si>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</si>
  <si>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</si>
  <si>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</si>
  <si>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</si>
  <si>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</si>
  <si>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</si>
  <si>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</si>
  <si>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</si>
  <si>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</si>
  <si>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</si>
  <si>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</si>
  <si>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</si>
  <si>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</si>
  <si>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</si>
  <si>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</si>
  <si>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</si>
  <si>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</si>
  <si>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</si>
  <si>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</si>
  <si>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</si>
  <si>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</si>
  <si>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</si>
  <si>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</si>
  <si>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</si>
  <si>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</si>
  <si>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</si>
  <si>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</si>
  <si>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</si>
  <si>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</si>
  <si>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</si>
  <si>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</si>
  <si>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</si>
  <si>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</si>
  <si>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</si>
  <si>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</si>
  <si>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</si>
  <si>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</si>
  <si>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</si>
  <si>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</si>
  <si>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</si>
  <si>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</si>
  <si>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</si>
  <si>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</si>
  <si>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</si>
  <si>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</si>
  <si>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</si>
  <si>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</si>
  <si>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</si>
  <si>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</si>
  <si>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</si>
  <si>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</si>
  <si>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</si>
  <si>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</si>
  <si>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</si>
  <si>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</si>
  <si>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</si>
  <si>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</si>
  <si>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</si>
  <si>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</si>
  <si>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</si>
  <si>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</si>
  <si>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</si>
  <si>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</si>
  <si>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</si>
  <si>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</si>
  <si>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</si>
  <si>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</si>
  <si>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</si>
  <si>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</si>
  <si>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</si>
  <si>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</si>
  <si>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</si>
  <si>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</si>
  <si>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</si>
  <si>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</si>
  <si>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</si>
  <si>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</si>
  <si>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</si>
  <si>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</si>
  <si>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</si>
  <si>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</si>
  <si>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</si>
  <si>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</si>
  <si>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</si>
  <si>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</si>
  <si>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</si>
  <si>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</si>
  <si>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</si>
  <si>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</si>
  <si>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</si>
  <si>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</si>
  <si>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</si>
  <si>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</si>
  <si>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</si>
  <si>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</si>
  <si>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</si>
  <si>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</si>
  <si>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</si>
  <si>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</si>
  <si>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</si>
  <si>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</si>
  <si>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</si>
  <si>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</si>
  <si>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</si>
  <si>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</si>
  <si>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</si>
  <si>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</si>
  <si>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</si>
  <si>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</si>
  <si>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</si>
  <si>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</si>
  <si>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</si>
  <si>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</si>
  <si>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</si>
  <si>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</si>
  <si>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</si>
  <si>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</si>
  <si>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</si>
  <si>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</si>
  <si>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</si>
  <si>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</si>
  <si>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</si>
  <si>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</si>
  <si>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</si>
  <si>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</si>
  <si>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</si>
  <si>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</si>
  <si>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</si>
  <si>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</si>
  <si>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</si>
  <si>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</si>
  <si>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</si>
  <si>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</si>
  <si>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</si>
  <si>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</si>
  <si>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</si>
  <si>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</si>
  <si>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</si>
  <si>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</si>
  <si>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</si>
  <si>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</si>
  <si>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</si>
  <si>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</si>
  <si>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</si>
  <si>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</si>
  <si>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</si>
  <si>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</si>
  <si>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</si>
  <si>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</si>
  <si>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</si>
  <si>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</si>
  <si>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</si>
  <si>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</si>
  <si>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</si>
  <si>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</si>
  <si>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</si>
  <si>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</si>
  <si>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</si>
  <si>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</si>
  <si>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</si>
  <si>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</si>
  <si>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</si>
  <si>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</si>
  <si>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</si>
  <si>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</si>
  <si>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</si>
  <si>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</si>
  <si>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</si>
  <si>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</si>
  <si>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</si>
  <si>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</si>
  <si>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</si>
  <si>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</si>
  <si>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</si>
  <si>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</si>
  <si>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</si>
  <si>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</si>
  <si>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</si>
  <si>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</si>
  <si>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</si>
  <si>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</si>
  <si>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</si>
  <si>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</si>
  <si>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</si>
  <si>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</si>
  <si>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</si>
  <si>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</si>
  <si>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</si>
  <si>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</si>
  <si>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</si>
  <si>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</si>
  <si>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</si>
  <si>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</si>
  <si>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</si>
  <si>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</si>
  <si>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</si>
  <si>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</si>
  <si>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</si>
  <si>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</si>
  <si>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</si>
  <si>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</si>
  <si>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</si>
  <si>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</si>
  <si>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</si>
  <si>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</si>
  <si>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</si>
  <si>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</si>
  <si>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</si>
  <si>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</si>
  <si>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</si>
  <si>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</si>
  <si>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</si>
  <si>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</si>
  <si>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</si>
  <si>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</si>
  <si>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</si>
  <si>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</si>
  <si>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</si>
  <si>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</si>
  <si>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</si>
  <si>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</si>
  <si>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</si>
  <si>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</si>
  <si>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</si>
  <si>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</si>
  <si>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</si>
  <si>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</si>
  <si>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</si>
  <si>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</si>
  <si>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</si>
  <si>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</si>
  <si>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</si>
  <si>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</si>
  <si>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</si>
  <si>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</si>
  <si>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</si>
  <si>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</si>
  <si>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</si>
  <si>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</si>
  <si>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</si>
  <si>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</si>
  <si>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</si>
  <si>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</si>
  <si>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</si>
  <si>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</si>
  <si>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</si>
  <si>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</si>
  <si>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</si>
  <si>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</si>
  <si>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</si>
  <si>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</si>
  <si>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</si>
  <si>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</si>
  <si>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</si>
  <si>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</si>
  <si>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</si>
  <si>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</si>
  <si>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</si>
  <si>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</si>
  <si>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</si>
  <si>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</si>
  <si>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</si>
  <si>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</si>
  <si>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</si>
  <si>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</si>
  <si>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</si>
  <si>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</si>
  <si>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</si>
  <si>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</si>
  <si>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</si>
  <si>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</si>
  <si>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</si>
  <si>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</si>
  <si>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</si>
  <si>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</si>
  <si>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</si>
  <si>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</si>
  <si>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</si>
  <si>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</si>
  <si>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</si>
  <si>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</si>
  <si>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</si>
  <si>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</si>
  <si>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</si>
  <si>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</si>
  <si>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</si>
  <si>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</si>
  <si>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</si>
  <si>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</si>
  <si>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</si>
  <si>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</si>
  <si>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</si>
  <si>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</si>
  <si>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</si>
  <si>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</si>
  <si>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</si>
  <si>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</si>
  <si>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</si>
  <si>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</si>
  <si>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</si>
  <si>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</si>
  <si>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</si>
  <si>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</si>
  <si>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</si>
  <si>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</si>
  <si>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</si>
  <si>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</si>
  <si>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</si>
  <si>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</si>
  <si>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</si>
  <si>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</si>
  <si>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</si>
  <si>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</si>
  <si>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</si>
  <si>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</si>
  <si>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</si>
  <si>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</si>
  <si>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</si>
  <si>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</si>
  <si>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</si>
  <si>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</si>
  <si>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</si>
  <si>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</si>
  <si>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</si>
  <si>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</si>
  <si>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</si>
  <si>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</si>
  <si>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</si>
  <si>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</si>
  <si>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</si>
  <si>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</si>
  <si>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</si>
  <si>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</si>
  <si>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</si>
  <si>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</si>
  <si>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</si>
  <si>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</si>
  <si>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</si>
  <si>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</si>
  <si>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</si>
  <si>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</si>
  <si>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</si>
  <si>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</si>
  <si>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</si>
  <si>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</si>
  <si>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</si>
  <si>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</si>
  <si>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</si>
  <si>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</si>
  <si>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</si>
  <si>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</si>
  <si>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</si>
  <si>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</si>
  <si>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</si>
  <si>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</si>
  <si>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</si>
  <si>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</si>
  <si>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</si>
  <si>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</si>
  <si>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</si>
  <si>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</si>
  <si>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</si>
  <si>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</si>
  <si>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</si>
  <si>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</si>
  <si>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</si>
  <si>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</si>
  <si>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</si>
  <si>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</si>
  <si>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</si>
  <si>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</si>
  <si>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</si>
  <si>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</si>
  <si>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</si>
  <si>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</si>
  <si>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</si>
  <si>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</si>
  <si>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</si>
  <si>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</si>
  <si>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</si>
  <si>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</si>
  <si>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</si>
  <si>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</si>
  <si>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</si>
  <si>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</si>
  <si>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</si>
  <si>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</si>
  <si>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</si>
  <si>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</si>
  <si>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</si>
  <si>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</si>
  <si>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</si>
  <si>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</si>
  <si>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</si>
  <si>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</si>
  <si>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</si>
  <si>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</si>
  <si>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</si>
  <si>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</si>
  <si>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</si>
  <si>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</si>
  <si>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</si>
  <si>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</si>
  <si>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</si>
  <si>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</si>
  <si>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</si>
  <si>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</si>
  <si>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</si>
  <si>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</si>
  <si>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</si>
  <si>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</si>
  <si>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</si>
  <si>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</si>
  <si>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</si>
  <si>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</si>
  <si>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</si>
  <si>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</si>
  <si>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</si>
  <si>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</si>
  <si>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</si>
  <si>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</si>
  <si>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</si>
  <si>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</si>
  <si>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</si>
  <si>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</si>
  <si>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</si>
  <si>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</si>
  <si>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</si>
  <si>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</si>
  <si>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</si>
  <si>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</si>
  <si>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</si>
  <si>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</si>
  <si>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</si>
  <si>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</si>
  <si>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</si>
  <si>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</si>
  <si>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</si>
  <si>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</si>
  <si>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</si>
  <si>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</si>
  <si>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</si>
  <si>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</si>
  <si>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</si>
  <si>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</si>
  <si>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</si>
  <si>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</si>
  <si>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</si>
  <si>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</si>
  <si>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</si>
  <si>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</si>
  <si>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</si>
  <si>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</si>
  <si>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</si>
  <si>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</si>
  <si>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</si>
  <si>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</si>
  <si>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</si>
  <si>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</si>
  <si>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</si>
  <si>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</si>
  <si>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</si>
  <si>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</si>
  <si>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</si>
  <si>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</si>
  <si>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</si>
  <si>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</si>
  <si>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</si>
  <si>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</si>
  <si>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</si>
  <si>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</si>
  <si>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</si>
  <si>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</si>
  <si>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</si>
  <si>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</si>
  <si>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</si>
  <si>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</si>
  <si>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</si>
  <si>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</si>
  <si>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</si>
  <si>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</si>
  <si>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</si>
  <si>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</si>
  <si>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</si>
  <si>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</si>
  <si>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</si>
  <si>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</si>
  <si>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</si>
  <si>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</si>
  <si>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</si>
  <si>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</si>
  <si>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</si>
  <si>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</si>
  <si>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</si>
  <si>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</si>
  <si>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</si>
  <si>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</si>
  <si>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</si>
  <si>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</si>
  <si>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</si>
  <si>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</si>
  <si>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</si>
  <si>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</si>
  <si>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</si>
  <si>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</si>
  <si>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</si>
  <si>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</si>
  <si>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</si>
  <si>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</si>
  <si>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</si>
  <si>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</si>
  <si>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</si>
  <si>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</si>
  <si>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</si>
  <si>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</si>
  <si>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</si>
  <si>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</si>
  <si>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</si>
  <si>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</si>
  <si>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</si>
  <si>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</si>
  <si>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</si>
  <si>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</si>
  <si>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</si>
  <si>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</si>
  <si>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</si>
  <si>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</si>
  <si>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</si>
  <si>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</si>
  <si>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</si>
  <si>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</si>
  <si>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</si>
  <si>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</si>
  <si>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</si>
  <si>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</si>
  <si>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</si>
  <si>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</si>
  <si>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</si>
  <si>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</si>
  <si>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</si>
  <si>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</si>
  <si>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</si>
  <si>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</si>
  <si>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</si>
  <si>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</si>
  <si>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</si>
  <si>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</si>
  <si>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</si>
  <si>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</si>
  <si>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</si>
  <si>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</si>
  <si>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</si>
  <si>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</si>
  <si>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</si>
  <si>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</si>
  <si>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</si>
  <si>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</si>
  <si>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</si>
  <si>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</si>
  <si>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</si>
  <si>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</si>
  <si>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</si>
  <si>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</si>
  <si>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</si>
  <si>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</si>
  <si>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</si>
  <si>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</si>
  <si>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</si>
  <si>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</si>
  <si>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</si>
  <si>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</si>
  <si>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</si>
  <si>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</si>
  <si>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</si>
  <si>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</si>
  <si>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</si>
  <si>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</si>
  <si>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</si>
  <si>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</si>
  <si>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</si>
  <si>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</si>
  <si>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</si>
  <si>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</si>
  <si>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</si>
  <si>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</si>
  <si>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</si>
  <si>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</si>
  <si>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</si>
  <si>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</si>
  <si>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</si>
  <si>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</si>
  <si>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</si>
  <si>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</si>
  <si>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</si>
  <si>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</si>
  <si>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</si>
  <si>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</si>
  <si>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</si>
  <si>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</si>
  <si>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</si>
  <si>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</si>
  <si>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</si>
  <si>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</si>
  <si>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</si>
  <si>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</si>
  <si>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</si>
  <si>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</si>
  <si>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</si>
  <si>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</si>
  <si>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</si>
  <si>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</si>
  <si>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</si>
  <si>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</si>
  <si>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</si>
  <si>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</si>
  <si>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</si>
  <si>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</si>
  <si>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</si>
  <si>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</si>
  <si>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</si>
  <si>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</si>
  <si>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</si>
  <si>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</si>
  <si>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</si>
  <si>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</si>
  <si>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</si>
  <si>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</si>
  <si>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</si>
  <si>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</si>
  <si>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</si>
  <si>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</si>
  <si>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</si>
  <si>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</si>
  <si>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</si>
  <si>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</si>
  <si>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</si>
  <si>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</si>
  <si>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</si>
  <si>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</si>
  <si>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</si>
  <si>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</si>
  <si>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</si>
  <si>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</si>
  <si>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</si>
  <si>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</si>
  <si>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</si>
  <si>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</si>
  <si>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</si>
  <si>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</si>
  <si>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</si>
  <si>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</si>
  <si>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</si>
  <si>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</si>
  <si>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</si>
  <si>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</si>
  <si>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</si>
  <si>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</si>
  <si>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</si>
  <si>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</si>
  <si>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</si>
  <si>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</si>
  <si>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</si>
  <si>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</si>
  <si>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</si>
  <si>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</si>
  <si>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</si>
  <si>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</si>
  <si>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</si>
  <si>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</si>
  <si>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</si>
  <si>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</si>
  <si>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</si>
  <si>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</si>
  <si>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</si>
  <si>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</si>
  <si>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</si>
  <si>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</si>
  <si>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</si>
  <si>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</si>
  <si>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</si>
  <si>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</si>
  <si>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</si>
  <si>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</si>
  <si>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</si>
  <si>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</si>
  <si>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</si>
  <si>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</si>
  <si>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</si>
  <si>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</si>
  <si>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</si>
  <si>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</si>
  <si>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</si>
  <si>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</si>
  <si>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</si>
  <si>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</si>
  <si>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</si>
  <si>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</si>
  <si>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</si>
  <si>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</si>
  <si>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</si>
  <si>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</si>
  <si>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</si>
  <si>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</si>
  <si>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</si>
  <si>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</si>
  <si>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</si>
  <si>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</si>
  <si>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</si>
  <si>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</si>
  <si>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</si>
  <si>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</si>
  <si>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</si>
  <si>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</si>
  <si>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</si>
  <si>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</si>
  <si>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</si>
  <si>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</si>
  <si>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</si>
  <si>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</si>
  <si>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</si>
  <si>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</si>
  <si>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</si>
  <si>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</si>
  <si>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</si>
  <si>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</si>
  <si>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</si>
  <si>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</si>
  <si>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</si>
  <si>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</si>
  <si>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</si>
  <si>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</si>
  <si>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</si>
  <si>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</si>
  <si>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</si>
  <si>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</si>
  <si>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</si>
  <si>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</si>
  <si>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</si>
  <si>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</si>
  <si>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</si>
  <si>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</si>
  <si>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</si>
  <si>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</si>
  <si>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</si>
  <si>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</si>
  <si>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</si>
  <si>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</si>
  <si>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</si>
  <si>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</si>
  <si>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</si>
  <si>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</si>
  <si>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</si>
  <si>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</si>
  <si>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</si>
  <si>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</si>
  <si>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</si>
  <si>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</si>
  <si>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</si>
  <si>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</si>
  <si>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</si>
  <si>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</si>
  <si>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</si>
  <si>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</si>
  <si>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</si>
  <si>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</si>
  <si>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</si>
  <si>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</si>
  <si>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</si>
  <si>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</si>
  <si>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</si>
  <si>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</si>
  <si>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</si>
  <si>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</si>
  <si>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</si>
  <si>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</si>
  <si>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</si>
  <si>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</si>
  <si>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</si>
  <si>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</si>
  <si>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</si>
  <si>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</si>
  <si>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</si>
  <si>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</si>
  <si>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</si>
  <si>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</si>
  <si>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</si>
  <si>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</si>
  <si>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</si>
  <si>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</si>
  <si>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</si>
  <si>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</si>
  <si>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</si>
  <si>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</si>
  <si>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</si>
  <si>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</si>
  <si>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</si>
  <si>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</si>
  <si>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</si>
  <si>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</si>
  <si>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</si>
  <si>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</si>
  <si>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</si>
  <si>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</si>
  <si>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</si>
  <si>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</si>
  <si>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</si>
  <si>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</si>
  <si>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</si>
  <si>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</si>
  <si>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</si>
  <si>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</si>
  <si>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</si>
  <si>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</si>
  <si>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</si>
  <si>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</si>
  <si>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</si>
  <si>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</si>
  <si>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</si>
  <si>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</si>
  <si>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</si>
  <si>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</si>
  <si>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</si>
  <si>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</si>
  <si>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</si>
  <si>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</si>
  <si>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</si>
  <si>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</si>
  <si>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</si>
  <si>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</si>
  <si>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</si>
  <si>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</si>
  <si>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</si>
  <si>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</si>
  <si>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</si>
  <si>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</si>
  <si>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</si>
  <si>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</si>
  <si>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</si>
  <si>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</si>
  <si>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</si>
  <si>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</si>
  <si>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</si>
  <si>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</si>
  <si>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</si>
  <si>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</si>
  <si>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</si>
  <si>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</si>
  <si>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</si>
  <si>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</si>
  <si>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</si>
  <si>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</si>
  <si>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</si>
  <si>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</si>
  <si>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</si>
  <si>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</si>
  <si>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</si>
  <si>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</si>
  <si>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</si>
  <si>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</si>
  <si>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</si>
  <si>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</si>
  <si>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</si>
  <si>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</si>
  <si>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</si>
  <si>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</si>
  <si>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</si>
  <si>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</si>
  <si>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</si>
  <si>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</si>
  <si>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</si>
  <si>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</si>
  <si>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</si>
  <si>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</si>
  <si>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</si>
  <si>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</si>
  <si>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</si>
  <si>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</si>
  <si>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</si>
  <si>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</si>
  <si>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</si>
  <si>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</si>
  <si>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</si>
  <si>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</si>
  <si>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</si>
  <si>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</si>
  <si>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</si>
  <si>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</si>
  <si>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</si>
  <si>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</si>
  <si>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</si>
  <si>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</si>
  <si>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</si>
  <si>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</si>
  <si>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</si>
  <si>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</si>
  <si>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</si>
  <si>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</si>
  <si>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</si>
  <si>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</si>
  <si>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</si>
  <si>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</si>
  <si>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</si>
  <si>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</si>
  <si>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</si>
  <si>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</si>
  <si>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</si>
  <si>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</si>
  <si>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</si>
  <si>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</si>
  <si>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</si>
  <si>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</si>
  <si>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</si>
  <si>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</si>
  <si>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</si>
  <si>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</si>
  <si>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</si>
  <si>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</si>
  <si>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</si>
  <si>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</si>
  <si>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</si>
  <si>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</si>
  <si>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</si>
  <si>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</si>
  <si>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</si>
  <si>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</si>
  <si>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</si>
  <si>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</si>
  <si>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</si>
  <si>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</si>
  <si>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</si>
  <si>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</si>
  <si>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</si>
  <si>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</si>
  <si>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</si>
  <si>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</si>
  <si>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</si>
  <si>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</si>
  <si>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</si>
  <si>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</si>
  <si>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</si>
  <si>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</si>
  <si>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</si>
  <si>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</si>
  <si>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</si>
  <si>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</si>
  <si>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</si>
  <si>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</si>
  <si>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</si>
  <si>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</si>
  <si>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</si>
  <si>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</si>
  <si>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</si>
  <si>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</si>
  <si>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</si>
  <si>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</si>
  <si>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</si>
  <si>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</si>
  <si>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</si>
  <si>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</si>
  <si>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</si>
  <si>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</si>
  <si>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</si>
  <si>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</si>
  <si>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</si>
  <si>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</si>
  <si>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</si>
  <si>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</si>
  <si>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</si>
  <si>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</si>
  <si>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</si>
  <si>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</si>
  <si>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</si>
  <si>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</si>
  <si>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</si>
  <si>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</si>
  <si>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</si>
  <si>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</si>
  <si>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</si>
  <si>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</si>
  <si>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</si>
  <si>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</si>
  <si>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</si>
  <si>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</si>
  <si>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</si>
  <si>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</si>
  <si>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</si>
  <si>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</si>
  <si>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</si>
  <si>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</si>
  <si>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</si>
  <si>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</si>
  <si>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</si>
  <si>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</si>
  <si>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</si>
  <si>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</si>
  <si>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</si>
  <si>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</si>
  <si>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</si>
  <si>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</si>
  <si>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</si>
  <si>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</si>
  <si>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</si>
  <si>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</si>
  <si>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</si>
  <si>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</si>
  <si>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</si>
  <si>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</si>
  <si>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</si>
  <si>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</si>
  <si>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</si>
  <si>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</si>
  <si>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</si>
  <si>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</si>
  <si>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</si>
  <si>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</si>
  <si>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</si>
  <si>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</si>
  <si>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</si>
  <si>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</si>
  <si>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</si>
  <si>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</si>
  <si>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</si>
  <si>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</si>
  <si>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</si>
  <si>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</si>
  <si>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</si>
  <si>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</si>
  <si>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</si>
  <si>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</si>
  <si>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</si>
  <si>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</si>
  <si>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</si>
  <si>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</si>
  <si>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</si>
  <si>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</si>
  <si>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</si>
  <si>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</si>
  <si>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</si>
  <si>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</si>
  <si>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</si>
  <si>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</si>
  <si>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</si>
  <si>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</si>
  <si>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</si>
  <si>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</si>
  <si>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</si>
  <si>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</si>
  <si>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</si>
  <si>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</si>
  <si>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</si>
  <si>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</si>
  <si>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</si>
  <si>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</si>
  <si>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</si>
  <si>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</si>
  <si>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</si>
  <si>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</si>
  <si>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</si>
  <si>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</si>
  <si>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</si>
  <si>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</si>
  <si>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</si>
  <si>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</si>
  <si>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</si>
  <si>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</si>
  <si>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</si>
  <si>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</si>
  <si>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</si>
  <si>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</si>
  <si>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</si>
  <si>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</si>
  <si>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</si>
  <si>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</si>
  <si>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</si>
  <si>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</si>
  <si>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</si>
  <si>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</si>
  <si>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</si>
  <si>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</si>
  <si>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</si>
  <si>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</si>
  <si>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</si>
  <si>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</si>
  <si>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</si>
  <si>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</si>
  <si>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</si>
  <si>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</si>
  <si>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</si>
  <si>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</si>
  <si>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</si>
  <si>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</si>
  <si>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</si>
  <si>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</si>
  <si>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</si>
  <si>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</si>
  <si>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</si>
  <si>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</si>
  <si>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</si>
  <si>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</si>
  <si>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</si>
  <si>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</si>
  <si>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</si>
  <si>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</si>
  <si>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</si>
  <si>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</si>
  <si>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</si>
  <si>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</si>
  <si>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</si>
  <si>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</si>
  <si>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</si>
  <si>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</si>
  <si>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</si>
  <si>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</si>
  <si>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</si>
  <si>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</si>
  <si>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</si>
  <si>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</si>
  <si>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</si>
  <si>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</si>
  <si>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</si>
  <si>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</si>
  <si>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</si>
  <si>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</si>
  <si>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</si>
  <si>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</si>
  <si>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</si>
  <si>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</si>
  <si>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</si>
  <si>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</si>
  <si>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</si>
  <si>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</si>
  <si>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</si>
  <si>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</si>
  <si>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</si>
  <si>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</si>
  <si>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</si>
  <si>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</si>
  <si>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</si>
  <si>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</si>
  <si>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</si>
  <si>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</si>
  <si>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</si>
  <si>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</si>
  <si>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</si>
  <si>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</si>
  <si>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</si>
  <si>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</si>
  <si>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</si>
  <si>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</si>
  <si>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</si>
  <si>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</si>
  <si>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</si>
  <si>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</si>
  <si>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</si>
  <si>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</si>
  <si>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</si>
  <si>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</si>
  <si>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</si>
  <si>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</si>
  <si>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</si>
  <si>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</si>
  <si>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</si>
  <si>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</si>
  <si>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</si>
  <si>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</si>
  <si>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</si>
  <si>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</si>
  <si>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</si>
  <si>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</si>
  <si>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</si>
  <si>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</si>
  <si>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</si>
  <si>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</si>
  <si>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</si>
  <si>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</si>
  <si>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</si>
  <si>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</si>
  <si>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</si>
  <si>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</si>
  <si>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</si>
  <si>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</si>
  <si>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</si>
  <si>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</si>
  <si>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</si>
  <si>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</si>
  <si>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</si>
  <si>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</si>
  <si>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</si>
  <si>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</si>
  <si>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</si>
  <si>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</si>
  <si>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</si>
  <si>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</si>
  <si>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</si>
  <si>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</si>
  <si>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</si>
  <si>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</si>
  <si>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</si>
  <si>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</si>
  <si>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</si>
  <si>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</si>
  <si>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</si>
  <si>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</si>
  <si>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</si>
  <si>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</si>
  <si>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</si>
  <si>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</si>
  <si>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</si>
  <si>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</si>
  <si>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</si>
  <si>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</si>
  <si>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</si>
  <si>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</si>
  <si>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</si>
  <si>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</si>
  <si>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</si>
  <si>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</si>
  <si>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</si>
  <si>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</si>
  <si>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</si>
  <si>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</si>
  <si>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</si>
  <si>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</si>
  <si>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</si>
  <si>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</si>
  <si>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</si>
  <si>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</si>
  <si>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</si>
  <si>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</si>
  <si>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</si>
  <si>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</si>
  <si>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</si>
  <si>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</si>
  <si>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</si>
  <si>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</si>
  <si>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</si>
  <si>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</si>
  <si>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</si>
  <si>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</si>
  <si>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</si>
  <si>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</si>
  <si>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</si>
  <si>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</si>
  <si>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</si>
  <si>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</si>
  <si>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</si>
  <si>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</si>
  <si>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</si>
  <si>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</si>
  <si>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</si>
  <si>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</si>
  <si>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</si>
  <si>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</si>
  <si>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</si>
  <si>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</si>
  <si>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</si>
  <si>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</si>
  <si>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</si>
  <si>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</si>
  <si>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</si>
  <si>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</si>
  <si>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</si>
  <si>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</si>
  <si>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</si>
  <si>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</si>
  <si>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</si>
  <si>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</si>
  <si>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</si>
  <si>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</si>
  <si>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</si>
  <si>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</si>
  <si>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</si>
  <si>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</si>
  <si>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</si>
  <si>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</si>
  <si>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</si>
  <si>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</si>
  <si>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</si>
  <si>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</si>
  <si>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</si>
  <si>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</si>
  <si>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</si>
  <si>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</si>
  <si>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</si>
  <si>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</si>
  <si>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</si>
  <si>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</si>
  <si>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</si>
  <si>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</si>
  <si>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</si>
  <si>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</si>
  <si>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</si>
  <si>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</si>
  <si>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</si>
  <si>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</si>
  <si>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</si>
  <si>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</si>
  <si>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</si>
  <si>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</si>
  <si>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</si>
  <si>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</si>
  <si>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</si>
  <si>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</si>
  <si>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</si>
  <si>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</si>
  <si>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</si>
  <si>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</si>
  <si>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</si>
  <si>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</si>
  <si>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</si>
  <si>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</si>
  <si>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</si>
  <si>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</si>
  <si>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</si>
  <si>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</si>
  <si>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</si>
  <si>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</si>
  <si>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</si>
  <si>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</si>
  <si>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</si>
  <si>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</si>
  <si>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</si>
  <si>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</si>
  <si>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</si>
  <si>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</si>
  <si>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</si>
  <si>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</si>
  <si>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</si>
  <si>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</si>
  <si>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</si>
  <si>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</si>
  <si>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</si>
  <si>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</si>
  <si>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</si>
  <si>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</si>
  <si>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</si>
  <si>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</si>
  <si>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</si>
  <si>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</si>
  <si>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</si>
  <si>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</si>
  <si>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</si>
  <si>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</si>
  <si>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</si>
  <si>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</si>
  <si>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</si>
  <si>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</si>
  <si>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</si>
  <si>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</si>
  <si>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</si>
  <si>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</si>
  <si>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</si>
  <si>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</si>
  <si>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</si>
  <si>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</si>
  <si>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</si>
  <si>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</si>
  <si>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</si>
  <si>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</si>
  <si>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</si>
  <si>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</si>
  <si>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</si>
  <si>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</si>
  <si>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</si>
  <si>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</si>
  <si>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</si>
  <si>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</si>
  <si>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</si>
  <si>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</si>
  <si>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</si>
  <si>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</si>
  <si>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</si>
  <si>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</si>
  <si>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</si>
  <si>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</si>
  <si>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</si>
  <si>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</si>
  <si>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</si>
  <si>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</si>
  <si>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</si>
  <si>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</si>
  <si>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</si>
  <si>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</si>
  <si>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</si>
  <si>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</si>
  <si>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</si>
  <si>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</si>
  <si>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</si>
  <si>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</si>
  <si>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</si>
  <si>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</si>
  <si>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</si>
  <si>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</si>
  <si>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</si>
  <si>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</si>
  <si>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</si>
  <si>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</si>
  <si>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</si>
  <si>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</si>
  <si>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</si>
  <si>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</si>
  <si>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</si>
  <si>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</si>
  <si>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</si>
  <si>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</si>
  <si>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</si>
  <si>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</si>
  <si>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</si>
  <si>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</si>
  <si>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</si>
  <si>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</si>
  <si>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</si>
  <si>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</si>
  <si>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</si>
  <si>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</si>
  <si>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</si>
  <si>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</si>
  <si>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</si>
  <si>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</si>
  <si>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</si>
  <si>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</si>
  <si>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</si>
  <si>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</si>
  <si>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</si>
  <si>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</si>
  <si>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</si>
  <si>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</si>
  <si>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</si>
  <si>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</si>
  <si>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</si>
  <si>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</si>
  <si>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</si>
  <si>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</si>
  <si>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</si>
  <si>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</si>
  <si>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</si>
  <si>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</si>
  <si>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</si>
  <si>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</si>
  <si>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</si>
  <si>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</si>
  <si>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</si>
  <si>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</si>
  <si>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</si>
  <si>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</si>
  <si>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</si>
  <si>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</si>
  <si>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</si>
  <si>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</si>
  <si>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</si>
  <si>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</si>
  <si>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</si>
  <si>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</si>
  <si>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</si>
  <si>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</si>
  <si>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</si>
  <si>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</si>
  <si>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</si>
  <si>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</si>
  <si>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</si>
  <si>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</si>
  <si>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</si>
  <si>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</si>
  <si>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</si>
  <si>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</si>
  <si>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</si>
  <si>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</si>
  <si>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</si>
  <si>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</si>
  <si>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</si>
  <si>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</si>
  <si>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</si>
  <si>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</si>
  <si>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</si>
  <si>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</si>
  <si>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</si>
  <si>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</si>
  <si>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</si>
  <si>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</si>
  <si>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</si>
  <si>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</si>
  <si>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</si>
  <si>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</si>
  <si>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</si>
  <si>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</si>
  <si>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</si>
  <si>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</si>
  <si>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</si>
  <si>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</si>
  <si>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</si>
  <si>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</si>
  <si>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</si>
  <si>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</si>
  <si>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</si>
  <si>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</si>
  <si>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</si>
  <si>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</si>
  <si>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</si>
  <si>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</si>
  <si>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</si>
  <si>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</si>
  <si>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</si>
  <si>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</si>
  <si>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</si>
  <si>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</si>
  <si>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</si>
  <si>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</si>
  <si>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</si>
  <si>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</si>
  <si>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</si>
  <si>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</si>
  <si>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</si>
  <si>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</si>
  <si>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</si>
  <si>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</si>
  <si>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</si>
  <si>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</si>
  <si>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</si>
  <si>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</si>
  <si>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</si>
  <si>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</si>
  <si>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</si>
  <si>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</si>
  <si>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</si>
  <si>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</si>
  <si>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</si>
  <si>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</si>
  <si>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</si>
  <si>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</si>
  <si>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</si>
  <si>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</si>
  <si>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</si>
  <si>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</si>
  <si>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</si>
  <si>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</si>
  <si>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</si>
  <si>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</si>
  <si>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</si>
  <si>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</si>
  <si>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</si>
  <si>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</si>
  <si>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</si>
  <si>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</si>
  <si>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</si>
  <si>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</si>
  <si>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</si>
  <si>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</si>
  <si>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</si>
  <si>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</si>
  <si>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</si>
  <si>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</si>
  <si>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</si>
  <si>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</si>
  <si>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</si>
  <si>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</si>
  <si>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</si>
  <si>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</si>
  <si>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</si>
  <si>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</si>
  <si>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</si>
  <si>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</si>
  <si>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</si>
  <si>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</si>
  <si>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</si>
  <si>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</si>
  <si>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</si>
  <si>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</si>
  <si>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</si>
  <si>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</si>
  <si>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</si>
  <si>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</si>
  <si>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</si>
  <si>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</si>
  <si>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</si>
  <si>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</si>
  <si>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</si>
  <si>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</si>
  <si>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</si>
  <si>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</si>
  <si>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</si>
  <si>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</si>
  <si>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</si>
  <si>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</si>
  <si>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</si>
  <si>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</si>
  <si>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</si>
  <si>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</si>
  <si>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</si>
  <si>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</si>
  <si>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</si>
  <si>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</si>
  <si>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</si>
  <si>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</si>
  <si>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</si>
  <si>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</si>
  <si>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</si>
  <si>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</si>
  <si>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</si>
  <si>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</si>
  <si>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</si>
  <si>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</si>
  <si>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</si>
  <si>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</si>
  <si>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</si>
  <si>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</si>
  <si>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</si>
  <si>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</si>
  <si>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</si>
  <si>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</si>
  <si>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</si>
  <si>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</si>
  <si>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</si>
  <si>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</si>
  <si>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</si>
  <si>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</si>
  <si>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</si>
  <si>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</si>
  <si>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</si>
  <si>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</si>
  <si>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</si>
  <si>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</si>
  <si>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</si>
  <si>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</si>
  <si>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</si>
  <si>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</si>
  <si>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</si>
  <si>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</si>
  <si>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</si>
  <si>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</si>
  <si>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</si>
  <si>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</si>
  <si>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</si>
  <si>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</si>
  <si>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</si>
  <si>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</si>
  <si>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</si>
  <si>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</si>
  <si>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</si>
  <si>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</si>
  <si>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</si>
  <si>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</si>
  <si>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</si>
  <si>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</si>
  <si>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</si>
  <si>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</si>
  <si>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</si>
  <si>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</si>
  <si>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</si>
  <si>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</si>
  <si>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</si>
  <si>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</si>
  <si>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</si>
  <si>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</si>
  <si>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</si>
  <si>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</si>
  <si>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</si>
  <si>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</si>
  <si>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</si>
  <si>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</si>
  <si>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</si>
  <si>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</si>
  <si>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</si>
  <si>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</si>
  <si>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</si>
  <si>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</si>
  <si>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</si>
  <si>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</si>
  <si>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</si>
  <si>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</si>
  <si>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</si>
  <si>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</si>
  <si>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</si>
  <si>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</si>
  <si>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</si>
  <si>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</si>
  <si>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</si>
  <si>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</si>
  <si>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</si>
  <si>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</si>
  <si>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</si>
  <si>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</si>
  <si>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</si>
  <si>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</si>
  <si>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</si>
  <si>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</si>
  <si>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</si>
  <si>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</si>
  <si>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</si>
  <si>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</si>
  <si>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</si>
  <si>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</si>
  <si>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</si>
  <si>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</si>
  <si>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</si>
  <si>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</si>
  <si>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</si>
  <si>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</si>
  <si>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</si>
  <si>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</si>
  <si>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</si>
  <si>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</si>
  <si>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</si>
  <si>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</si>
  <si>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</si>
  <si>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</si>
  <si>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</si>
  <si>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</si>
  <si>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</si>
  <si>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</si>
  <si>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</si>
  <si>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</si>
  <si>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</si>
  <si>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</si>
  <si>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</si>
  <si>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</si>
  <si>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</si>
  <si>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</si>
  <si>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</si>
  <si>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</si>
  <si>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</si>
  <si>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</si>
  <si>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</si>
  <si>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</si>
  <si>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</si>
  <si>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</si>
  <si>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</si>
  <si>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</si>
  <si>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</si>
  <si>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</si>
  <si>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</si>
  <si>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</si>
  <si>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</si>
  <si>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</si>
  <si>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</si>
  <si>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</si>
  <si>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</si>
  <si>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</si>
  <si>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</si>
  <si>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</si>
  <si>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</si>
  <si>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</si>
  <si>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</si>
  <si>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</si>
  <si>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</si>
  <si>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</si>
  <si>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</si>
  <si>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</si>
  <si>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</si>
  <si>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</si>
  <si>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</si>
  <si>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</si>
  <si>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</si>
  <si>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</si>
  <si>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</si>
  <si>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</si>
  <si>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</si>
  <si>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</si>
  <si>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</si>
  <si>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</si>
  <si>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</si>
  <si>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</si>
  <si>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</si>
  <si>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</si>
  <si>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</si>
  <si>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</si>
  <si>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</si>
  <si>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</si>
  <si>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</si>
  <si>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</si>
  <si>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</si>
  <si>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</si>
  <si>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</si>
  <si>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</si>
  <si>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</si>
  <si>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</si>
  <si>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</si>
  <si>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</si>
  <si>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</si>
  <si>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</si>
  <si>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</si>
  <si>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</si>
  <si>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</si>
  <si>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</si>
  <si>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</si>
  <si>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</si>
  <si>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</si>
  <si>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</si>
  <si>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</si>
  <si>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</si>
  <si>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</si>
  <si>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</si>
  <si>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</si>
  <si>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</si>
  <si>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</si>
  <si>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</si>
  <si>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</si>
  <si>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</si>
  <si>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</si>
  <si>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</si>
  <si>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</si>
  <si>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</si>
  <si>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</si>
  <si>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</si>
  <si>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</si>
  <si>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</si>
  <si>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</si>
  <si>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</si>
  <si>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</si>
  <si>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</si>
  <si>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</si>
  <si>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</si>
  <si>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</si>
  <si>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</si>
  <si>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</si>
  <si>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</si>
  <si>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</si>
  <si>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</si>
  <si>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</si>
  <si>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</si>
  <si>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</si>
  <si>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</si>
  <si>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</si>
  <si>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</si>
  <si>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</si>
  <si>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</si>
  <si>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</si>
  <si>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</si>
  <si>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</si>
  <si>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</si>
  <si>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</si>
  <si>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</si>
  <si>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</si>
  <si>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</si>
  <si>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</si>
  <si>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</si>
  <si>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</si>
  <si>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</si>
  <si>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</si>
  <si>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</si>
  <si>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</si>
  <si>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</si>
  <si>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</si>
  <si>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</si>
  <si>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</si>
  <si>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</si>
  <si>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</si>
  <si>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</si>
  <si>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</si>
  <si>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</si>
  <si>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</si>
  <si>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</si>
  <si>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</si>
  <si>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</si>
  <si>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</si>
  <si>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</si>
  <si>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</si>
  <si>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</si>
  <si>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</si>
  <si>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</si>
  <si>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</si>
  <si>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</si>
  <si>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</si>
  <si>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</si>
  <si>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</si>
  <si>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</si>
  <si>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</si>
  <si>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</si>
  <si>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</si>
  <si>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</si>
  <si>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</si>
  <si>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</si>
  <si>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</si>
  <si>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</si>
  <si>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</si>
  <si>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</si>
  <si>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</si>
  <si>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</si>
  <si>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</si>
  <si>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</si>
  <si>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</si>
  <si>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</si>
  <si>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</si>
  <si>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</si>
  <si>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</si>
  <si>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</si>
  <si>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</si>
  <si>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</si>
  <si>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</si>
  <si>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</si>
  <si>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</si>
  <si>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</si>
  <si>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</si>
  <si>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</si>
  <si>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</si>
  <si>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</si>
  <si>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</si>
  <si>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</si>
  <si>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</si>
  <si>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</si>
  <si>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</si>
  <si>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</si>
  <si>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</si>
  <si>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</si>
  <si>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</si>
  <si>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</si>
  <si>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</si>
  <si>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</si>
  <si>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</si>
  <si>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</si>
  <si>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</si>
  <si>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</si>
  <si>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</si>
  <si>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</si>
  <si>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</si>
  <si>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</si>
  <si>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</si>
  <si>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</si>
  <si>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</si>
  <si>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</si>
  <si>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</si>
  <si>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</si>
  <si>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</si>
  <si>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</si>
  <si>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</si>
  <si>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</si>
  <si>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</si>
  <si>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</si>
  <si>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</si>
  <si>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</si>
  <si>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</si>
  <si>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</si>
  <si>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</si>
  <si>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</si>
  <si>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</si>
  <si>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</si>
  <si>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</si>
  <si>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</si>
  <si>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</si>
  <si>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</si>
  <si>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</si>
  <si>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</si>
  <si>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</si>
  <si>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</si>
  <si>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</si>
  <si>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</si>
  <si>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</si>
  <si>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</si>
  <si>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</si>
  <si>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</si>
  <si>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</si>
  <si>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</si>
  <si>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</si>
  <si>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</si>
  <si>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</si>
  <si>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</si>
  <si>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</si>
  <si>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</si>
  <si>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</si>
  <si>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</si>
  <si>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</si>
  <si>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</si>
  <si>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</si>
  <si>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</si>
  <si>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</si>
  <si>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</si>
  <si>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</si>
  <si>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</si>
  <si>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</si>
  <si>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</si>
  <si>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</si>
  <si>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</si>
  <si>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</si>
  <si>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</si>
  <si>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</si>
  <si>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</si>
  <si>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</si>
  <si>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</si>
  <si>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</si>
  <si>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</si>
  <si>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</si>
  <si>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</si>
  <si>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</si>
  <si>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</si>
  <si>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</si>
  <si>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</si>
  <si>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</si>
  <si>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</si>
  <si>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</si>
  <si>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</si>
  <si>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</si>
  <si>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</si>
  <si>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</si>
  <si>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</si>
  <si>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</si>
  <si>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</si>
  <si>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</si>
  <si>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</si>
  <si>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</si>
  <si>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</si>
  <si>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</si>
  <si>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</si>
  <si>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</si>
  <si>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</si>
  <si>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</si>
  <si>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</si>
  <si>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</si>
  <si>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</si>
  <si>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</si>
  <si>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</si>
  <si>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</si>
  <si>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</si>
  <si>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</si>
  <si>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</si>
  <si>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</si>
  <si>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</si>
  <si>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</si>
  <si>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</si>
  <si>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</si>
  <si>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</si>
  <si>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</si>
  <si>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</si>
  <si>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</si>
  <si>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</si>
  <si>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</si>
  <si>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</si>
  <si>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</si>
  <si>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</si>
  <si>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</si>
  <si>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</si>
  <si>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</si>
  <si>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</si>
  <si>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</si>
  <si>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</si>
  <si>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</si>
  <si>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</si>
  <si>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</si>
  <si>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</si>
  <si>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</si>
  <si>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</si>
  <si>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</si>
  <si>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</si>
  <si>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</si>
  <si>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</si>
  <si>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</si>
  <si>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</si>
  <si>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</si>
  <si>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</si>
  <si>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</si>
  <si>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</si>
  <si>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</si>
  <si>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</si>
  <si>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</si>
  <si>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</si>
  <si>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</si>
  <si>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</si>
  <si>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</si>
  <si>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</si>
  <si>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</si>
  <si>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</si>
  <si>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</si>
  <si>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</si>
  <si>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</si>
  <si>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</si>
  <si>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</si>
  <si>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</si>
  <si>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</si>
  <si>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</si>
  <si>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</si>
  <si>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</si>
  <si>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</si>
  <si>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</si>
  <si>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</si>
  <si>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</si>
  <si>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</si>
  <si>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</si>
  <si>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</si>
  <si>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</si>
  <si>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</si>
  <si>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</si>
  <si>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</si>
  <si>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</si>
  <si>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</si>
  <si>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</si>
  <si>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</si>
  <si>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</si>
  <si>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</si>
  <si>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</si>
  <si>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</si>
  <si>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</si>
  <si>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</si>
  <si>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</si>
  <si>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</si>
  <si>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</si>
  <si>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</si>
  <si>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</si>
  <si>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</si>
  <si>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</si>
  <si>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</si>
  <si>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</si>
  <si>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</si>
  <si>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</si>
  <si>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</si>
  <si>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</si>
  <si>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</si>
  <si>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</si>
  <si>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</si>
  <si>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</si>
  <si>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</si>
  <si>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</si>
  <si>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</si>
  <si>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</si>
  <si>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</si>
  <si>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</si>
  <si>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</si>
  <si>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</si>
  <si>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</si>
  <si>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</si>
  <si>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</si>
  <si>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</si>
  <si>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</si>
  <si>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</si>
  <si>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</si>
  <si>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</si>
  <si>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</si>
  <si>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</si>
  <si>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</si>
  <si>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</si>
  <si>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</si>
  <si>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</si>
  <si>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</si>
  <si>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</si>
  <si>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</si>
  <si>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</si>
  <si>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</si>
  <si>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</si>
  <si>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</si>
  <si>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</si>
  <si>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</si>
  <si>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</si>
  <si>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</si>
  <si>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</si>
  <si>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</si>
  <si>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</si>
  <si>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</si>
  <si>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</si>
  <si>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</si>
  <si>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</si>
  <si>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</si>
  <si>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</si>
  <si>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</si>
  <si>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</si>
  <si>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</si>
  <si>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</si>
  <si>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</si>
  <si>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</si>
  <si>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</si>
  <si>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</si>
  <si>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</si>
  <si>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</si>
  <si>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</si>
  <si>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</si>
  <si>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</si>
  <si>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</si>
  <si>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</si>
  <si>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</si>
  <si>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</si>
  <si>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</si>
  <si>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</si>
  <si>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</si>
  <si>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</si>
  <si>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</si>
  <si>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</si>
  <si>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</si>
  <si>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</si>
  <si>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</si>
  <si>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</si>
  <si>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</si>
  <si>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</si>
  <si>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</si>
  <si>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</si>
  <si>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</si>
  <si>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</si>
  <si>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</si>
  <si>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</si>
  <si>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</si>
  <si>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</si>
  <si>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</si>
  <si>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</si>
  <si>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</si>
  <si>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</si>
  <si>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</si>
  <si>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</si>
  <si>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</si>
  <si>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</si>
  <si>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</si>
  <si>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</si>
  <si>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</si>
  <si>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</si>
  <si>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</si>
  <si>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</si>
  <si>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</si>
  <si>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</si>
  <si>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</si>
  <si>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</si>
  <si>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</si>
  <si>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</si>
  <si>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</si>
  <si>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</si>
  <si>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</si>
  <si>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</si>
  <si>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</si>
  <si>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</si>
  <si>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</si>
  <si>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</si>
  <si>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</si>
  <si>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</si>
  <si>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</si>
  <si>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</si>
  <si>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</si>
  <si>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</si>
  <si>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</si>
  <si>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</si>
  <si>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</si>
  <si>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</si>
  <si>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</si>
  <si>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</si>
  <si>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</si>
  <si>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</si>
  <si>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</si>
  <si>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</si>
  <si>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</si>
  <si>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</si>
  <si>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</si>
  <si>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</si>
  <si>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</si>
  <si>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</si>
  <si>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</si>
  <si>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</si>
  <si>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</si>
  <si>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</si>
  <si>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</si>
  <si>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</si>
  <si>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</si>
  <si>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</si>
  <si>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</si>
  <si>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</si>
  <si>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</si>
  <si>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</si>
  <si>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</si>
  <si>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</si>
  <si>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</si>
  <si>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</si>
  <si>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</si>
  <si>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</si>
  <si>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</si>
  <si>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</si>
  <si>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</si>
  <si>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</si>
  <si>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</si>
  <si>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</si>
  <si>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</si>
  <si>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</si>
  <si>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</si>
  <si>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</si>
  <si>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</si>
  <si>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</si>
  <si>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</si>
  <si>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</si>
  <si>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</si>
  <si>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</si>
  <si>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</si>
  <si>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</si>
  <si>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</si>
  <si>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</si>
  <si>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</si>
  <si>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</si>
  <si>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</si>
  <si>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</si>
  <si>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</si>
  <si>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</si>
  <si>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</si>
  <si>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</si>
  <si>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</si>
  <si>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</si>
  <si>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</si>
  <si>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</si>
  <si>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</si>
  <si>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</si>
  <si>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</si>
  <si>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</si>
  <si>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</si>
  <si>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</si>
  <si>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</si>
  <si>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</si>
  <si>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</si>
  <si>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</si>
  <si>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</si>
  <si>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</si>
  <si>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</si>
  <si>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</si>
  <si>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</si>
  <si>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</si>
  <si>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</si>
  <si>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</si>
  <si>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</si>
  <si>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</si>
  <si>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</si>
  <si>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</si>
  <si>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</si>
  <si>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</si>
  <si>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</si>
  <si>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</si>
  <si>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</si>
  <si>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</si>
  <si>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</si>
  <si>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</si>
  <si>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</si>
  <si>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</si>
  <si>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</si>
  <si>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</si>
  <si>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</si>
  <si>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</si>
  <si>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</si>
  <si>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</si>
  <si>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</si>
  <si>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</si>
  <si>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</si>
  <si>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</si>
  <si>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</si>
  <si>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</si>
  <si>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</si>
  <si>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</si>
  <si>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</si>
  <si>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</si>
  <si>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</si>
  <si>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</si>
  <si>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</si>
  <si>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</si>
  <si>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</si>
  <si>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</si>
  <si>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</si>
  <si>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</si>
  <si>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</si>
  <si>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</si>
  <si>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</si>
  <si>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</si>
  <si>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</si>
  <si>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</si>
  <si>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</si>
  <si>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</si>
  <si>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</si>
  <si>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</si>
  <si>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</si>
  <si>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</si>
  <si>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</si>
  <si>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</si>
  <si>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</si>
  <si>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</si>
  <si>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</si>
  <si>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</si>
  <si>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</si>
  <si>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</si>
  <si>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</si>
  <si>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</si>
  <si>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</si>
  <si>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</si>
  <si>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</si>
  <si>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</si>
  <si>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</si>
  <si>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</si>
  <si>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</si>
  <si>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</si>
  <si>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</si>
  <si>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</si>
  <si>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</si>
  <si>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</si>
  <si>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</si>
  <si>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</si>
  <si>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</si>
  <si>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</si>
  <si>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</si>
  <si>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</si>
  <si>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</si>
  <si>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</si>
  <si>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</si>
  <si>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</si>
  <si>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</si>
  <si>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</si>
  <si>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</si>
  <si>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</si>
  <si>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</si>
  <si>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</si>
  <si>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</si>
  <si>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</si>
  <si>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</si>
  <si>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</si>
  <si>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</si>
  <si>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</si>
  <si>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</si>
  <si>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</si>
  <si>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</si>
  <si>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</si>
  <si>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</si>
  <si>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</si>
  <si>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</si>
  <si>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</si>
  <si>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</si>
  <si>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</si>
  <si>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</si>
  <si>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</si>
  <si>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</si>
  <si>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</si>
  <si>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</si>
  <si>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</si>
  <si>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</si>
  <si>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</si>
  <si>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</si>
  <si>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</si>
  <si>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</si>
  <si>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</si>
  <si>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</si>
  <si>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</si>
  <si>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</si>
  <si>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</si>
  <si>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</si>
  <si>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</si>
  <si>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</si>
  <si>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</si>
  <si>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</si>
  <si>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</si>
  <si>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</si>
  <si>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</si>
  <si>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</si>
  <si>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</si>
  <si>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</si>
  <si>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</si>
  <si>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</si>
  <si>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</si>
  <si>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</si>
  <si>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</si>
  <si>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</si>
  <si>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</si>
  <si>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</si>
  <si>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</si>
  <si>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</si>
  <si>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</si>
  <si>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</si>
  <si>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</si>
  <si>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</si>
  <si>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</si>
  <si>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</si>
  <si>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</si>
  <si>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</si>
  <si>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</si>
  <si>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</si>
  <si>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</si>
  <si>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</si>
  <si>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</si>
  <si>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</si>
  <si>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</si>
  <si>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</si>
  <si>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</si>
  <si>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</si>
  <si>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</si>
  <si>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</si>
  <si>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</si>
  <si>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</si>
  <si>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</si>
  <si>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</si>
  <si>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</si>
  <si>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</si>
  <si>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</si>
  <si>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</si>
  <si>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</si>
  <si>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</si>
  <si>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</si>
  <si>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</si>
  <si>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</si>
  <si>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</si>
  <si>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</si>
  <si>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</si>
  <si>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</si>
  <si>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</si>
  <si>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</si>
  <si>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</si>
  <si>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</si>
  <si>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</si>
  <si>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</si>
  <si>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</si>
  <si>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</si>
  <si>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</si>
  <si>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</si>
  <si>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</si>
  <si>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</si>
  <si>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</si>
  <si>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</si>
  <si>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</si>
  <si>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</si>
  <si>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</si>
  <si>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</si>
  <si>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</si>
  <si>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</si>
  <si>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</si>
  <si>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</si>
  <si>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</si>
  <si>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</si>
  <si>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</si>
  <si>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</si>
  <si>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</si>
  <si>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</si>
  <si>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</si>
  <si>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</si>
  <si>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</si>
  <si>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</si>
  <si>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</si>
  <si>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</si>
  <si>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</si>
  <si>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</si>
  <si>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</si>
  <si>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</si>
  <si>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</si>
  <si>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</si>
  <si>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</si>
  <si>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</si>
  <si>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</si>
  <si>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</si>
  <si>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</si>
  <si>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</si>
  <si>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</si>
  <si>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</si>
  <si>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</si>
  <si>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</si>
  <si>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</si>
  <si>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</si>
  <si>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</si>
  <si>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</si>
  <si>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</si>
  <si>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</si>
  <si>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</si>
  <si>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</si>
  <si>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</si>
  <si>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</si>
  <si>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</si>
  <si>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</si>
  <si>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</si>
  <si>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</si>
  <si>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</si>
  <si>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</si>
  <si>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</si>
  <si>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</si>
  <si>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</si>
  <si>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</si>
  <si>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</si>
  <si>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</si>
  <si>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</si>
  <si>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</si>
  <si>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</si>
  <si>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</si>
  <si>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</si>
  <si>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</si>
  <si>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</si>
  <si>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</si>
  <si>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</si>
  <si>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</si>
  <si>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</si>
  <si>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</si>
  <si>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</si>
  <si>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</si>
  <si>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</si>
  <si>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</si>
  <si>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</si>
  <si>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</si>
  <si>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</si>
  <si>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</si>
  <si>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</si>
  <si>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</si>
  <si>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</si>
  <si>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</si>
  <si>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</si>
  <si>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</si>
  <si>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</si>
  <si>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</si>
  <si>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</si>
  <si>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</si>
  <si>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</si>
  <si>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</si>
  <si>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</si>
  <si>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</si>
  <si>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</si>
  <si>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</si>
  <si>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</si>
  <si>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</si>
  <si>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</si>
  <si>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</si>
  <si>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</si>
  <si>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</si>
  <si>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</si>
  <si>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</si>
  <si>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</si>
  <si>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</si>
  <si>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</si>
  <si>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</si>
  <si>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</si>
  <si>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</si>
  <si>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</si>
  <si>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</si>
  <si>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</si>
  <si>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</si>
  <si>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</si>
  <si>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</si>
  <si>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</si>
  <si>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</si>
  <si>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</si>
  <si>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</si>
  <si>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</si>
  <si>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</si>
  <si>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</si>
  <si>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</si>
  <si>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</si>
  <si>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</si>
  <si>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</si>
  <si>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</si>
  <si>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</si>
  <si>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</si>
  <si>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</si>
  <si>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</si>
  <si>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</si>
  <si>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</si>
  <si>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</si>
  <si>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</si>
  <si>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</si>
  <si>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</si>
  <si>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</si>
  <si>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</si>
  <si>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</si>
  <si>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</si>
  <si>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</si>
  <si>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</si>
  <si>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</si>
  <si>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</si>
  <si>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</si>
  <si>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</si>
  <si>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</si>
  <si>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</si>
  <si>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</si>
  <si>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</si>
  <si>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</si>
  <si>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</si>
  <si>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</si>
  <si>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</si>
  <si>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</si>
  <si>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</si>
  <si>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</si>
  <si>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</si>
  <si>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</si>
  <si>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</si>
  <si>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</si>
  <si>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</si>
  <si>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</si>
  <si>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</si>
  <si>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</si>
  <si>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</si>
  <si>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</si>
  <si>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</si>
  <si>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</si>
  <si>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</si>
  <si>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</si>
  <si>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</si>
  <si>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</si>
  <si>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</si>
  <si>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</si>
  <si>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</si>
  <si>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</si>
  <si>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</si>
  <si>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</si>
  <si>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</si>
  <si>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</si>
  <si>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</si>
  <si>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</si>
  <si>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</si>
  <si>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</si>
  <si>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</si>
  <si>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</si>
  <si>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</si>
  <si>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</si>
  <si>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</si>
  <si>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</si>
  <si>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</si>
  <si>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</si>
  <si>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</si>
  <si>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</si>
  <si>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</si>
  <si>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</si>
  <si>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</si>
  <si>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</si>
  <si>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</si>
  <si>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</si>
  <si>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</si>
  <si>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</si>
  <si>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</si>
  <si>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</si>
  <si>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</si>
  <si>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</si>
  <si>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</si>
  <si>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</si>
  <si>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</si>
  <si>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</si>
  <si>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</si>
  <si>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</si>
  <si>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</si>
  <si>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</si>
  <si>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</si>
  <si>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</si>
  <si>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</si>
  <si>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</si>
  <si>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</si>
  <si>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</si>
  <si>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</si>
  <si>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</si>
  <si>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</si>
  <si>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</si>
  <si>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</si>
  <si>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</si>
  <si>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</si>
  <si>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</si>
  <si>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</si>
  <si>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</si>
  <si>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</si>
  <si>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</si>
  <si>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</si>
  <si>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</si>
  <si>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</si>
  <si>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</si>
  <si>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</si>
  <si>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</si>
  <si>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</si>
  <si>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</si>
  <si>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</si>
  <si>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</si>
  <si>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</si>
  <si>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</si>
  <si>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</si>
  <si>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</si>
  <si>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</si>
  <si>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</si>
  <si>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</si>
  <si>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</si>
  <si>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</si>
  <si>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</si>
  <si>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</si>
  <si>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</si>
  <si>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</si>
  <si>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</si>
  <si>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</si>
  <si>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</si>
  <si>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</si>
  <si>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</si>
  <si>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</si>
  <si>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</si>
  <si>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</si>
  <si>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</si>
  <si>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</si>
  <si>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</si>
  <si>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</si>
  <si>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</si>
  <si>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</si>
  <si>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</si>
  <si>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</si>
  <si>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</si>
  <si>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</si>
  <si>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</si>
  <si>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</si>
  <si>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</si>
  <si>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</si>
  <si>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</si>
  <si>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</si>
  <si>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</si>
  <si>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</si>
  <si>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</si>
  <si>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</si>
  <si>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</si>
  <si>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</si>
  <si>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</si>
  <si>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</si>
  <si>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</si>
  <si>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</si>
  <si>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</si>
  <si>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</si>
  <si>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</si>
  <si>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</si>
  <si>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</si>
  <si>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</si>
  <si>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</si>
  <si>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</si>
  <si>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</si>
  <si>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</si>
  <si>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</si>
  <si>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</si>
  <si>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</si>
  <si>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</si>
  <si>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</si>
  <si>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</si>
  <si>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</si>
  <si>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</si>
  <si>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</si>
  <si>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</si>
  <si>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</si>
  <si>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</si>
  <si>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</si>
  <si>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</si>
  <si>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</si>
  <si>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</si>
  <si>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</si>
  <si>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</si>
  <si>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</si>
  <si>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</si>
  <si>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</si>
  <si>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</si>
  <si>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</si>
  <si>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</si>
  <si>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</si>
  <si>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</si>
  <si>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</si>
  <si>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</si>
  <si>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</si>
  <si>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</si>
  <si>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</si>
  <si>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</si>
  <si>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</si>
  <si>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</si>
  <si>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</si>
  <si>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</si>
  <si>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</si>
  <si>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</si>
  <si>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</si>
  <si>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</si>
  <si>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</si>
  <si>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</si>
  <si>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</si>
  <si>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</si>
  <si>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</si>
  <si>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</si>
  <si>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</si>
  <si>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</si>
  <si>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</si>
  <si>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</si>
  <si>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</si>
  <si>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</si>
  <si>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</si>
  <si>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</si>
  <si>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</si>
  <si>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</si>
  <si>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</si>
  <si>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</si>
  <si>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</si>
  <si>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</si>
  <si>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</si>
  <si>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</si>
  <si>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</si>
  <si>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</si>
  <si>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</si>
  <si>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</si>
  <si>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</si>
  <si>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</si>
  <si>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</si>
  <si>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</si>
  <si>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</si>
  <si>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</si>
  <si>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</si>
  <si>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</si>
  <si>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</si>
  <si>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</si>
  <si>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</si>
  <si>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</si>
  <si>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</si>
  <si>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</si>
  <si>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</si>
  <si>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</si>
  <si>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</si>
  <si>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</si>
  <si>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</si>
  <si>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</si>
  <si>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</si>
  <si>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</si>
  <si>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</si>
  <si>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</si>
  <si>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</si>
  <si>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</si>
  <si>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</si>
  <si>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</si>
  <si>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</si>
  <si>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</si>
  <si>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</si>
  <si>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</si>
  <si>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</si>
  <si>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</si>
  <si>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</si>
  <si>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</si>
  <si>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</si>
  <si>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</si>
  <si>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</si>
  <si>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</si>
  <si>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</si>
  <si>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</si>
  <si>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</si>
  <si>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</si>
  <si>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</si>
  <si>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</si>
  <si>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</si>
  <si>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</si>
  <si>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</si>
  <si>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</si>
  <si>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</si>
  <si>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</si>
  <si>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</si>
  <si>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</si>
  <si>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</si>
  <si>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</si>
  <si>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</si>
  <si>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</si>
  <si>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</si>
  <si>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</si>
  <si>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</si>
  <si>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</si>
  <si>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</si>
  <si>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</si>
  <si>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</si>
  <si>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</si>
  <si>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</si>
  <si>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</si>
  <si>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</si>
  <si>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</si>
  <si>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</si>
  <si>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</si>
  <si>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</si>
  <si>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</si>
  <si>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</si>
  <si>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</si>
  <si>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</si>
  <si>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</si>
  <si>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</si>
  <si>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</si>
  <si>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</si>
  <si>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</si>
  <si>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</si>
  <si>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</si>
  <si>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</si>
  <si>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</si>
  <si>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</si>
  <si>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</si>
  <si>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</si>
  <si>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</si>
  <si>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</si>
  <si>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</si>
  <si>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</si>
  <si>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</si>
  <si>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</si>
  <si>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</si>
  <si>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</si>
  <si>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</si>
  <si>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</si>
  <si>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</si>
  <si>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</si>
  <si>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</si>
  <si>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</si>
  <si>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</si>
  <si>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</si>
  <si>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</si>
  <si>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</si>
  <si>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</si>
  <si>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</si>
  <si>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</si>
  <si>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</si>
  <si>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</si>
  <si>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</si>
  <si>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</si>
  <si>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</si>
  <si>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</si>
  <si>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</si>
  <si>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</si>
  <si>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</si>
  <si>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</si>
  <si>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</si>
  <si>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</si>
  <si>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</si>
  <si>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</si>
  <si>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</si>
  <si>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</si>
  <si>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</si>
  <si>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</si>
  <si>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</si>
  <si>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</si>
  <si>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</si>
  <si>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</si>
  <si>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</si>
  <si>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</si>
  <si>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</si>
  <si>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</si>
  <si>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</si>
  <si>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</si>
  <si>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</si>
  <si>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</si>
  <si>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</si>
  <si>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</si>
  <si>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</si>
  <si>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</si>
  <si>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</si>
  <si>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</si>
  <si>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</si>
  <si>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</si>
  <si>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</si>
  <si>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</si>
  <si>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</si>
  <si>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</si>
  <si>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</si>
  <si>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</si>
  <si>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</si>
  <si>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</si>
  <si>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</si>
  <si>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</si>
  <si>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</si>
  <si>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</si>
  <si>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</si>
  <si>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</si>
  <si>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</si>
  <si>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</si>
  <si>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</si>
  <si>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</si>
  <si>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</si>
  <si>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</si>
  <si>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</si>
  <si>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</si>
  <si>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</si>
  <si>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</si>
  <si>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</si>
  <si>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</si>
  <si>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</si>
  <si>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</si>
  <si>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</si>
  <si>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</si>
  <si>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</si>
  <si>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</si>
  <si>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</si>
  <si>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</si>
  <si>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</si>
  <si>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</si>
  <si>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</si>
  <si>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</si>
  <si>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</si>
  <si>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</si>
  <si>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</si>
  <si>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</si>
  <si>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</si>
  <si>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</si>
  <si>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</si>
  <si>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</si>
  <si>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</si>
  <si>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</si>
  <si>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</si>
  <si>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</si>
  <si>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</si>
  <si>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</si>
  <si>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</si>
  <si>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</si>
  <si>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</si>
  <si>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</si>
  <si>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</si>
  <si>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</si>
  <si>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</si>
  <si>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</si>
  <si>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</si>
  <si>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</si>
  <si>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</si>
  <si>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</si>
  <si>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</si>
  <si>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</si>
  <si>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</si>
  <si>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</si>
  <si>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</si>
  <si>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</si>
  <si>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</si>
  <si>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</si>
  <si>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</si>
  <si>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</si>
  <si>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</si>
  <si>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</si>
  <si>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</si>
  <si>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</si>
  <si>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</si>
  <si>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</si>
  <si>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</si>
  <si>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</si>
  <si>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</si>
  <si>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</si>
  <si>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</si>
  <si>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</si>
  <si>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</si>
  <si>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</si>
  <si>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</si>
  <si>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</si>
  <si>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</si>
  <si>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</si>
  <si>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</si>
  <si>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</si>
  <si>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</si>
  <si>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</si>
  <si>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</si>
  <si>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</si>
  <si>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</si>
  <si>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</si>
  <si>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</si>
  <si>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</si>
  <si>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</si>
  <si>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</si>
  <si>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</si>
  <si>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</si>
  <si>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</si>
  <si>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</si>
  <si>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</si>
  <si>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</si>
  <si>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</si>
  <si>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</si>
  <si>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</si>
  <si>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</si>
  <si>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</si>
  <si>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</si>
  <si>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</si>
  <si>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</si>
  <si>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</si>
  <si>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</si>
  <si>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</si>
  <si>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</si>
  <si>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</si>
  <si>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</si>
  <si>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</si>
  <si>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</si>
  <si>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</si>
  <si>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</si>
  <si>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</si>
  <si>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</si>
  <si>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</si>
  <si>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</si>
  <si>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</si>
  <si>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</si>
  <si>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</si>
  <si>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</si>
  <si>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</si>
  <si>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</si>
  <si>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</si>
  <si>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</si>
  <si>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</si>
  <si>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</si>
  <si>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</si>
  <si>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</si>
  <si>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</si>
  <si>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</si>
  <si>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</si>
  <si>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</si>
  <si>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</si>
  <si>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</si>
  <si>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</si>
  <si>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</si>
  <si>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</si>
  <si>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</si>
  <si>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</si>
  <si>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</si>
  <si>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</si>
  <si>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</si>
  <si>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</si>
  <si>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</si>
  <si>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</si>
  <si>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</si>
  <si>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</si>
  <si>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</si>
  <si>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</si>
  <si>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</si>
  <si>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</si>
  <si>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</si>
  <si>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</si>
  <si>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</si>
  <si>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</si>
  <si>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</si>
  <si>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</si>
  <si>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</si>
  <si>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</si>
  <si>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</si>
  <si>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</si>
  <si>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</si>
  <si>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</si>
  <si>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</si>
  <si>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</si>
  <si>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</si>
  <si>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</si>
  <si>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</si>
  <si>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</si>
  <si>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</si>
  <si>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</si>
  <si>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</si>
  <si>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</si>
  <si>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</si>
  <si>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</si>
  <si>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</si>
  <si>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</si>
  <si>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</si>
  <si>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</si>
  <si>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</si>
  <si>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</si>
  <si>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</si>
  <si>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</si>
  <si>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</si>
  <si>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</si>
  <si>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</si>
  <si>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</si>
  <si>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</si>
  <si>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</si>
  <si>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</si>
  <si>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</si>
  <si>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</si>
  <si>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</si>
  <si>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</si>
  <si>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</si>
  <si>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</si>
  <si>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</si>
  <si>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</si>
  <si>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</si>
  <si>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</si>
  <si>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</si>
  <si>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</si>
  <si>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</si>
  <si>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</si>
  <si>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</si>
  <si>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</si>
  <si>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</si>
  <si>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</si>
  <si>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</si>
  <si>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</si>
  <si>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</si>
  <si>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</si>
  <si>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</si>
  <si>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</si>
  <si>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</si>
  <si>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</si>
  <si>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</si>
  <si>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</si>
  <si>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</si>
  <si>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</si>
  <si>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</si>
  <si>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</si>
  <si>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</si>
  <si>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</si>
  <si>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</si>
  <si>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</si>
  <si>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</si>
  <si>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</si>
  <si>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</si>
  <si>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</si>
  <si>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</si>
  <si>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</si>
  <si>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</si>
  <si>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</si>
  <si>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</si>
  <si>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</si>
  <si>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</si>
  <si>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</si>
  <si>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</si>
  <si>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</si>
  <si>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</si>
  <si>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</si>
  <si>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</si>
  <si>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</si>
  <si>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</si>
  <si>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</si>
  <si>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</si>
  <si>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</si>
  <si>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</si>
  <si>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</si>
  <si>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</si>
  <si>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</si>
  <si>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</si>
  <si>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</si>
  <si>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</si>
  <si>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</si>
  <si>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</si>
  <si>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</si>
  <si>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</si>
  <si>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</si>
  <si>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</si>
  <si>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</si>
  <si>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</si>
  <si>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</si>
  <si>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</si>
  <si>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</si>
  <si>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</si>
  <si>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</si>
  <si>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</si>
  <si>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</si>
  <si>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</si>
  <si>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</si>
  <si>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</si>
  <si>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</si>
  <si>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</si>
  <si>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</si>
  <si>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</si>
  <si>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</si>
  <si>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</si>
  <si>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</si>
  <si>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</si>
  <si>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</si>
  <si>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</si>
  <si>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</si>
  <si>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</si>
  <si>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</si>
  <si>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</si>
  <si>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</si>
  <si>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</si>
  <si>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</si>
  <si>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</si>
  <si>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</si>
  <si>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</si>
  <si>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</si>
  <si>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</si>
  <si>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</si>
  <si>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</si>
  <si>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</si>
  <si>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</si>
  <si>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</si>
  <si>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</si>
  <si>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</si>
  <si>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</si>
  <si>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</si>
  <si>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</si>
  <si>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</si>
  <si>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</si>
  <si>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</si>
  <si>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</si>
  <si>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</si>
  <si>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</si>
  <si>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</si>
  <si>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</si>
  <si>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</si>
  <si>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</si>
  <si>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</si>
  <si>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</si>
  <si>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</si>
  <si>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</si>
  <si>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</si>
  <si>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</si>
  <si>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</si>
  <si>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</si>
  <si>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</si>
  <si>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</si>
  <si>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</si>
  <si>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</si>
  <si>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</si>
  <si>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</si>
  <si>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</si>
  <si>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</si>
  <si>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</si>
  <si>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</si>
  <si>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</si>
  <si>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</si>
  <si>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</si>
  <si>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</si>
  <si>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</si>
  <si>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</si>
  <si>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</si>
  <si>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</si>
  <si>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</si>
  <si>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</si>
  <si>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</si>
  <si>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</si>
  <si>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</si>
  <si>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</si>
  <si>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</si>
  <si>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</si>
  <si>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</si>
  <si>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</si>
  <si>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</si>
  <si>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</si>
  <si>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</si>
  <si>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</si>
  <si>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</si>
  <si>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</si>
  <si>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</si>
  <si>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</si>
  <si>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</si>
  <si>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</si>
  <si>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</si>
  <si>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</si>
  <si>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</si>
  <si>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</si>
  <si>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</si>
  <si>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</si>
  <si>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</si>
  <si>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</si>
  <si>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</si>
  <si>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</si>
  <si>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</si>
  <si>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</si>
  <si>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</si>
  <si>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</si>
  <si>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</si>
  <si>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</si>
  <si>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</si>
  <si>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</si>
  <si>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</si>
  <si>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</si>
  <si>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</si>
  <si>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</si>
  <si>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</si>
  <si>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</si>
  <si>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</si>
  <si>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</si>
  <si>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</si>
  <si>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</si>
  <si>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</si>
  <si>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</si>
  <si>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</si>
  <si>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</si>
  <si>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</si>
  <si>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</si>
  <si>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</si>
  <si>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</si>
  <si>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</si>
  <si>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</si>
  <si>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</si>
  <si>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</si>
  <si>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</si>
  <si>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</si>
  <si>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</si>
  <si>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</si>
  <si>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</si>
  <si>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</si>
  <si>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</si>
  <si>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</si>
  <si>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</si>
  <si>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</si>
  <si>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</si>
  <si>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</si>
  <si>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</si>
  <si>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</si>
  <si>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</si>
  <si>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</si>
  <si>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</si>
  <si>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</si>
  <si>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</si>
  <si>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</si>
  <si>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</si>
  <si>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</si>
  <si>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</si>
  <si>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</si>
  <si>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</si>
  <si>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</si>
  <si>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</si>
  <si>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</si>
  <si>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</si>
  <si>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</si>
  <si>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</si>
  <si>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</si>
  <si>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</si>
  <si>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</si>
  <si>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</si>
  <si>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</si>
  <si>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</si>
  <si>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</si>
  <si>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</si>
  <si>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</si>
  <si>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</si>
  <si>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</si>
  <si>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</si>
  <si>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</si>
  <si>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</si>
  <si>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</si>
  <si>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</si>
  <si>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</si>
  <si>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</si>
  <si>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</si>
  <si>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</si>
  <si>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</si>
  <si>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</si>
  <si>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</si>
  <si>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</si>
  <si>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</si>
  <si>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</si>
  <si>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</si>
  <si>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</si>
  <si>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</si>
  <si>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</si>
  <si>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</si>
  <si>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</si>
  <si>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</si>
  <si>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</si>
  <si>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</si>
  <si>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</si>
  <si>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</si>
  <si>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</si>
  <si>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</si>
  <si>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</si>
  <si>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</si>
  <si>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</si>
  <si>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</si>
  <si>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</si>
  <si>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</si>
  <si>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</si>
  <si>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</si>
  <si>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</si>
  <si>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</si>
  <si>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</si>
  <si>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</si>
  <si>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</si>
  <si>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</si>
  <si>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</si>
  <si>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</si>
  <si>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</si>
  <si>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</si>
  <si>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</si>
  <si>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</si>
  <si>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</si>
  <si>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</si>
  <si>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</si>
  <si>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</si>
  <si>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</si>
  <si>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</si>
  <si>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</si>
  <si>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</si>
  <si>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</si>
  <si>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</si>
  <si>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</si>
  <si>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</si>
  <si>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</si>
  <si>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</si>
  <si>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</si>
  <si>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</si>
  <si>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</si>
  <si>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</si>
  <si>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</si>
  <si>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</si>
  <si>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</si>
  <si>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</si>
  <si>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</si>
  <si>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</si>
  <si>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</si>
  <si>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</si>
  <si>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</si>
  <si>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</si>
  <si>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</si>
  <si>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</si>
  <si>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</si>
  <si>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</si>
  <si>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</si>
  <si>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</si>
  <si>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</si>
  <si>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</si>
  <si>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</si>
  <si>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</si>
  <si>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</si>
  <si>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</si>
  <si>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</si>
  <si>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</si>
  <si>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</si>
  <si>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</si>
  <si>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</si>
  <si>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</si>
  <si>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</si>
  <si>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</si>
  <si>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</si>
  <si>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</si>
  <si>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</si>
  <si>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</si>
  <si>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</si>
  <si>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</si>
  <si>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</si>
  <si>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</si>
  <si>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</si>
  <si>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</si>
  <si>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</si>
  <si>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</si>
  <si>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</si>
  <si>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</si>
  <si>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</si>
  <si>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</si>
  <si>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</si>
  <si>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</si>
  <si>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</si>
  <si>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</si>
  <si>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</si>
  <si>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</si>
  <si>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</si>
  <si>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</si>
  <si>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</si>
  <si>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</si>
  <si>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</si>
  <si>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</si>
  <si>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</si>
  <si>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</si>
  <si>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</si>
  <si>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</si>
  <si>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</si>
  <si>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</si>
  <si>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</si>
  <si>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</si>
  <si>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</si>
  <si>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</si>
  <si>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</si>
  <si>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</si>
  <si>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</si>
  <si>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</si>
  <si>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</si>
  <si>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</si>
  <si>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</si>
  <si>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</si>
  <si>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</si>
  <si>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</si>
  <si>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</si>
  <si>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</si>
  <si>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</si>
  <si>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</si>
  <si>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</si>
  <si>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</si>
  <si>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</si>
  <si>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</si>
  <si>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</si>
  <si>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</si>
  <si>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</si>
  <si>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</si>
  <si>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</si>
  <si>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</si>
  <si>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</si>
  <si>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</si>
  <si>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</si>
  <si>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</si>
  <si>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</si>
  <si>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</si>
  <si>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</si>
  <si>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</si>
  <si>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</si>
  <si>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</si>
  <si>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</si>
  <si>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</si>
  <si>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</si>
  <si>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</si>
  <si>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</si>
  <si>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</si>
  <si>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</si>
  <si>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</si>
  <si>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</si>
  <si>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</si>
  <si>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</si>
  <si>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</si>
  <si>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</si>
  <si>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</si>
  <si>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</si>
  <si>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</si>
  <si>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</si>
  <si>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</si>
  <si>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</si>
  <si>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</si>
  <si>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</si>
  <si>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</si>
  <si>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</si>
  <si>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</si>
  <si>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</si>
  <si>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</si>
  <si>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</si>
  <si>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</si>
  <si>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</si>
  <si>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</si>
  <si>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</si>
  <si>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</si>
  <si>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</si>
  <si>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</si>
  <si>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</si>
  <si>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</si>
  <si>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</si>
  <si>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</si>
  <si>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</si>
  <si>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</si>
  <si>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</si>
  <si>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</si>
  <si>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</si>
  <si>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</si>
  <si>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</si>
  <si>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</si>
  <si>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</si>
  <si>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</si>
  <si>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</si>
  <si>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</si>
  <si>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</si>
  <si>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</si>
  <si>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</si>
  <si>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</si>
  <si>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</si>
  <si>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</si>
  <si>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</si>
  <si>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</si>
  <si>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</si>
  <si>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</si>
  <si>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</si>
  <si>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</si>
  <si>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</si>
  <si>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</si>
  <si>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</si>
  <si>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</si>
  <si>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</si>
  <si>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</si>
  <si>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</si>
  <si>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</si>
  <si>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</si>
  <si>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</si>
  <si>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</si>
  <si>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</si>
  <si>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</si>
  <si>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</si>
  <si>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</si>
  <si>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</si>
  <si>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</si>
  <si>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</si>
  <si>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</si>
  <si>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</si>
  <si>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</si>
  <si>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</si>
  <si>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</si>
  <si>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</si>
  <si>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</si>
  <si>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</si>
  <si>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</si>
  <si>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</si>
  <si>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</si>
  <si>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</si>
  <si>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</si>
  <si>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</si>
  <si>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</si>
  <si>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</si>
  <si>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</si>
  <si>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</si>
  <si>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</si>
  <si>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</si>
  <si>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</si>
  <si>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</si>
  <si>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</si>
  <si>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</si>
  <si>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</si>
  <si>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</si>
  <si>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</si>
  <si>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</si>
  <si>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</si>
  <si>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</si>
  <si>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</si>
  <si>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</si>
  <si>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</si>
  <si>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</si>
  <si>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</si>
  <si>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</si>
  <si>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</si>
  <si>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</si>
  <si>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</si>
  <si>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</si>
  <si>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</si>
  <si>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</si>
  <si>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</si>
  <si>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</si>
  <si>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</si>
  <si>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</si>
  <si>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</si>
  <si>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</si>
  <si>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</si>
  <si>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</si>
  <si>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</si>
  <si>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</si>
  <si>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</si>
  <si>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</si>
  <si>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</si>
  <si>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</si>
  <si>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</si>
  <si>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</si>
  <si>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</si>
  <si>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</si>
  <si>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</si>
  <si>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</si>
  <si>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</si>
  <si>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</si>
  <si>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</si>
  <si>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</si>
  <si>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</si>
  <si>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</si>
  <si>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</si>
  <si>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</si>
  <si>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</si>
  <si>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</si>
  <si>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</si>
  <si>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</si>
  <si>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</si>
  <si>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</si>
  <si>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</si>
  <si>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</si>
  <si>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</si>
  <si>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</si>
  <si>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</si>
  <si>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</si>
  <si>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</si>
  <si>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</si>
  <si>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</si>
  <si>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</si>
  <si>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</si>
  <si>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</si>
  <si>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</si>
  <si>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</si>
  <si>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</si>
  <si>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</si>
  <si>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</si>
  <si>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</si>
  <si>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</si>
  <si>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</si>
  <si>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</si>
  <si>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</si>
  <si>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</si>
  <si>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</si>
  <si>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</si>
  <si>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</si>
  <si>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</si>
  <si>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</si>
  <si>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</si>
  <si>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</si>
  <si>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</si>
  <si>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</si>
  <si>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</si>
  <si>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</si>
  <si>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</si>
  <si>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</si>
  <si>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</si>
  <si>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</si>
  <si>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</si>
  <si>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</si>
  <si>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</si>
  <si>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</si>
  <si>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</si>
  <si>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</si>
  <si>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</si>
  <si>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</si>
  <si>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</si>
  <si>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</si>
  <si>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</si>
  <si>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</si>
  <si>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</si>
  <si>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</si>
  <si>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</si>
  <si>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</si>
  <si>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</si>
  <si>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</si>
  <si>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</si>
  <si>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</si>
  <si>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</si>
  <si>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</si>
  <si>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</si>
  <si>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</si>
  <si>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</si>
  <si>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</si>
  <si>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</si>
  <si>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</si>
  <si>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</si>
  <si>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</si>
  <si>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</si>
  <si>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</si>
  <si>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</si>
  <si>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</si>
  <si>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</si>
  <si>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</si>
  <si>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</si>
  <si>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</si>
  <si>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</si>
  <si>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</si>
  <si>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</si>
  <si>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</si>
  <si>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</si>
  <si>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</si>
  <si>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</si>
  <si>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</si>
  <si>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</si>
  <si>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</si>
  <si>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</si>
  <si>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</si>
  <si>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</si>
  <si>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</si>
  <si>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</si>
  <si>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</si>
  <si>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</si>
  <si>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</si>
  <si>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</si>
  <si>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</si>
  <si>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</si>
  <si>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</si>
  <si>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</si>
  <si>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</si>
  <si>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</si>
  <si>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</si>
  <si>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</si>
  <si>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</si>
  <si>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</si>
  <si>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</si>
  <si>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</si>
  <si>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</si>
  <si>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</si>
  <si>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</si>
  <si>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</si>
  <si>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</si>
  <si>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</si>
  <si>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</si>
  <si>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</si>
  <si>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</si>
  <si>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</si>
  <si>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</si>
  <si>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</si>
  <si>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</si>
  <si>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</si>
  <si>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</si>
  <si>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</si>
  <si>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</si>
  <si>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</si>
  <si>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</si>
  <si>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</si>
  <si>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</si>
  <si>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</si>
  <si>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</si>
  <si>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</si>
  <si>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</si>
  <si>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</si>
  <si>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</si>
  <si>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</si>
  <si>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</si>
  <si>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</si>
  <si>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</si>
  <si>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</si>
  <si>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</si>
  <si>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</si>
  <si>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</si>
  <si>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</si>
  <si>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</si>
  <si>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</si>
  <si>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</si>
  <si>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</si>
  <si>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</si>
  <si>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</si>
  <si>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</si>
  <si>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</si>
  <si>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</si>
  <si>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</si>
  <si>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</si>
  <si>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</si>
  <si>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</si>
  <si>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</si>
  <si>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</si>
  <si>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</si>
  <si>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</si>
  <si>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</si>
  <si>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</si>
  <si>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</si>
  <si>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</si>
  <si>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</si>
  <si>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</si>
  <si>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</si>
  <si>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</si>
  <si>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</si>
  <si>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</si>
  <si>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</si>
  <si>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</si>
  <si>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</si>
  <si>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</si>
  <si>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</si>
  <si>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</si>
  <si>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</si>
  <si>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</si>
  <si>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</si>
  <si>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</si>
  <si>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</si>
  <si>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</si>
  <si>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</si>
  <si>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</si>
  <si>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</si>
  <si>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</si>
  <si>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</si>
  <si>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</si>
  <si>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</si>
  <si>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</si>
  <si>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</si>
  <si>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</si>
  <si>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</si>
  <si>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</si>
  <si>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</si>
  <si>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</si>
  <si>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</si>
  <si>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</si>
  <si>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</si>
  <si>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</si>
  <si>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</si>
  <si>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</si>
  <si>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</si>
  <si>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</si>
  <si>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</si>
  <si>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</si>
  <si>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</si>
  <si>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</si>
  <si>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</si>
  <si>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</si>
  <si>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</si>
  <si>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</si>
  <si>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</si>
  <si>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</si>
  <si>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</si>
  <si>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</si>
  <si>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</si>
  <si>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</si>
  <si>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</si>
  <si>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</si>
  <si>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</si>
  <si>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</si>
  <si>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</si>
  <si>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</si>
  <si>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</si>
  <si>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</si>
  <si>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</si>
  <si>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</si>
  <si>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</si>
  <si>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</si>
  <si>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</si>
  <si>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</si>
  <si>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</si>
  <si>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</si>
  <si>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</si>
  <si>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</si>
  <si>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</si>
  <si>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</si>
  <si>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</si>
  <si>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</si>
  <si>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</si>
  <si>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</si>
  <si>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</si>
  <si>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</si>
  <si>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</si>
  <si>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</si>
  <si>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</si>
  <si>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</si>
  <si>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</si>
  <si>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</si>
  <si>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</si>
  <si>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</si>
  <si>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</si>
  <si>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</si>
  <si>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</si>
  <si>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</si>
  <si>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</si>
  <si>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</si>
  <si>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</si>
  <si>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</si>
  <si>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</si>
  <si>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</si>
  <si>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</si>
  <si>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</si>
  <si>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</si>
  <si>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</si>
  <si>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</si>
  <si>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</si>
  <si>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</si>
  <si>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</si>
  <si>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</si>
  <si>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</si>
  <si>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</si>
  <si>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</si>
  <si>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</si>
  <si>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</si>
  <si>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</si>
  <si>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</si>
  <si>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</si>
  <si>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</si>
  <si>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</si>
  <si>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</si>
  <si>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</si>
  <si>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</si>
  <si>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</si>
  <si>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</si>
  <si>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</si>
  <si>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</si>
  <si>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</si>
  <si>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</si>
  <si>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</si>
  <si>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</si>
  <si>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</si>
  <si>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</si>
  <si>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</si>
  <si>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</si>
  <si>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</si>
  <si>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</si>
  <si>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</si>
  <si>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</si>
  <si>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</si>
  <si>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</si>
  <si>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</si>
  <si>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</si>
  <si>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</si>
  <si>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</si>
  <si>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</si>
  <si>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</si>
  <si>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</si>
  <si>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</si>
  <si>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</si>
  <si>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</si>
  <si>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</si>
  <si>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</si>
  <si>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</si>
  <si>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</si>
  <si>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</si>
  <si>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</si>
  <si>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</si>
  <si>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</si>
  <si>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</si>
  <si>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</si>
  <si>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</si>
  <si>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</si>
  <si>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</si>
  <si>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</si>
  <si>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</si>
  <si>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</si>
  <si>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</si>
  <si>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</si>
  <si>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</si>
  <si>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</si>
  <si>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</si>
  <si>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</si>
  <si>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</si>
  <si>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</si>
  <si>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</si>
  <si>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</si>
  <si>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</si>
  <si>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</si>
  <si>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</si>
  <si>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</si>
  <si>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</si>
  <si>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</si>
  <si>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</si>
  <si>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</si>
  <si>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</si>
  <si>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</si>
  <si>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</si>
  <si>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</si>
  <si>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</si>
  <si>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</si>
  <si>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</si>
  <si>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</si>
  <si>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</si>
  <si>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</si>
  <si>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</si>
  <si>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</si>
  <si>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</si>
  <si>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</si>
  <si>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</si>
  <si>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</si>
  <si>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</si>
  <si>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</si>
  <si>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</si>
  <si>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</si>
  <si>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</si>
  <si>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</si>
  <si>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</si>
  <si>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</si>
  <si>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</si>
  <si>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</si>
  <si>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</si>
  <si>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</si>
  <si>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</si>
  <si>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</si>
  <si>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</si>
  <si>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</si>
  <si>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</si>
  <si>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</si>
  <si>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</si>
  <si>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</si>
  <si>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</si>
  <si>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</si>
  <si>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</si>
  <si>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</si>
  <si>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</si>
  <si>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</si>
  <si>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</si>
  <si>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</si>
  <si>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</si>
  <si>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</si>
  <si>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</si>
  <si>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</si>
  <si>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</si>
  <si>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</si>
  <si>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</si>
  <si>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</si>
  <si>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</si>
  <si>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</si>
  <si>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</si>
  <si>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</si>
  <si>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</si>
  <si>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</si>
  <si>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</si>
  <si>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</si>
  <si>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</si>
  <si>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</si>
  <si>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</si>
  <si>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</si>
  <si>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</si>
  <si>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</si>
  <si>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</si>
  <si>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</si>
  <si>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</si>
  <si>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</si>
  <si>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</si>
  <si>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</si>
  <si>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</si>
  <si>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</si>
  <si>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</si>
  <si>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</si>
  <si>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</si>
  <si>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</si>
  <si>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</si>
  <si>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</si>
  <si>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</si>
  <si>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</si>
  <si>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</si>
  <si>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</si>
  <si>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</si>
  <si>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</si>
  <si>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</si>
  <si>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</si>
  <si>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</si>
  <si>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</si>
  <si>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</si>
  <si>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</si>
  <si>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</si>
  <si>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</si>
  <si>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</si>
  <si>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</si>
  <si>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</si>
  <si>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</si>
  <si>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</si>
  <si>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</si>
  <si>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</si>
  <si>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</si>
  <si>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</si>
  <si>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</si>
  <si>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</si>
  <si>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</si>
  <si>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</si>
  <si>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</si>
  <si>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</si>
  <si>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</si>
  <si>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</si>
  <si>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</si>
  <si>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</si>
  <si>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</si>
  <si>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</si>
  <si>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</si>
  <si>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</si>
  <si>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</si>
  <si>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</si>
  <si>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</si>
  <si>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</si>
  <si>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</si>
  <si>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</si>
  <si>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</si>
  <si>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</si>
  <si>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</si>
  <si>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</si>
  <si>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</si>
  <si>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</si>
  <si>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</si>
  <si>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</si>
  <si>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</si>
  <si>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</si>
  <si>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</si>
  <si>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</si>
  <si>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</si>
  <si>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</si>
  <si>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</si>
  <si>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</si>
  <si>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</si>
  <si>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</si>
  <si>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</si>
  <si>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</si>
  <si>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</si>
  <si>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</si>
  <si>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</si>
  <si>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</si>
  <si>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</si>
  <si>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</si>
  <si>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</si>
  <si>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</si>
  <si>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</si>
  <si>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</si>
  <si>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</si>
  <si>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</si>
  <si>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</si>
  <si>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</si>
  <si>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</si>
  <si>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</si>
  <si>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</si>
  <si>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</si>
  <si>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</si>
  <si>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</si>
  <si>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</si>
  <si>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</si>
  <si>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</si>
  <si>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</si>
  <si>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</si>
  <si>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</si>
  <si>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</si>
  <si>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</si>
  <si>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</si>
  <si>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</si>
  <si>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</si>
  <si>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</si>
  <si>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</si>
  <si>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</si>
  <si>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</si>
  <si>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</si>
  <si>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</si>
  <si>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</si>
  <si>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</si>
  <si>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</si>
  <si>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</si>
  <si>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</si>
  <si>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</si>
  <si>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</si>
  <si>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</si>
  <si>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</si>
  <si>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</si>
  <si>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</si>
  <si>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</si>
  <si>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</si>
  <si>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</si>
  <si>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</si>
  <si>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</si>
  <si>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</si>
  <si>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</si>
  <si>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</si>
  <si>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</si>
  <si>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</si>
  <si>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</si>
  <si>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</si>
  <si>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</si>
  <si>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</si>
  <si>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</si>
  <si>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</si>
  <si>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</si>
  <si>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</si>
  <si>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</si>
  <si>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</si>
  <si>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</si>
  <si>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</si>
  <si>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</si>
  <si>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</si>
  <si>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</si>
  <si>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</si>
  <si>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</si>
  <si>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</si>
  <si>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</si>
  <si>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</si>
  <si>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</si>
  <si>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</si>
  <si>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</si>
  <si>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</si>
  <si>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</si>
  <si>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</si>
  <si>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</si>
  <si>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</si>
  <si>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</si>
  <si>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</si>
  <si>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</si>
  <si>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</si>
  <si>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</si>
  <si>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</si>
  <si>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</si>
  <si>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</si>
  <si>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</si>
  <si>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</si>
  <si>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</si>
  <si>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</si>
  <si>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</si>
  <si>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</si>
  <si>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</si>
  <si>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</si>
  <si>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</si>
  <si>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</si>
  <si>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</si>
  <si>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</si>
  <si>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</si>
  <si>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</si>
  <si>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</si>
  <si>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</si>
  <si>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</si>
  <si>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</si>
  <si>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</si>
  <si>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</si>
  <si>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</si>
  <si>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</si>
  <si>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</si>
  <si>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</si>
  <si>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</si>
  <si>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</si>
  <si>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</si>
  <si>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</si>
  <si>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</si>
  <si>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</si>
  <si>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</si>
  <si>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</si>
  <si>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</si>
  <si>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</si>
  <si>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</si>
  <si>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</si>
  <si>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</si>
  <si>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</si>
  <si>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</si>
  <si>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</si>
  <si>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</si>
  <si>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</si>
  <si>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</si>
  <si>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</si>
  <si>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</si>
  <si>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</si>
  <si>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</si>
  <si>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</si>
  <si>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</si>
  <si>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</si>
  <si>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</si>
  <si>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</si>
  <si>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</si>
  <si>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</si>
  <si>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</si>
  <si>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</si>
  <si>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</si>
  <si>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</si>
  <si>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</si>
  <si>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</si>
  <si>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</si>
  <si>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</si>
  <si>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</si>
  <si>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</si>
  <si>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</si>
  <si>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</si>
  <si>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</si>
  <si>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</si>
  <si>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</si>
  <si>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</si>
  <si>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</si>
  <si>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</si>
  <si>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</si>
  <si>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</si>
  <si>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</si>
  <si>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</si>
  <si>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</si>
  <si>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</si>
  <si>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</si>
  <si>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</si>
  <si>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</si>
  <si>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</si>
  <si>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</si>
  <si>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</si>
  <si>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</si>
  <si>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</si>
  <si>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</si>
  <si>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</si>
  <si>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</si>
  <si>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</si>
  <si>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</si>
  <si>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</si>
  <si>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</si>
  <si>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</si>
  <si>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</si>
  <si>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</si>
  <si>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</si>
  <si>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</si>
  <si>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</si>
  <si>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</si>
  <si>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</si>
  <si>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</si>
  <si>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</si>
  <si>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</si>
  <si>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</si>
  <si>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</si>
  <si>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</si>
  <si>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</si>
  <si>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</si>
  <si>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</si>
  <si>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</si>
  <si>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</si>
  <si>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</si>
  <si>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</si>
  <si>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</si>
  <si>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</si>
  <si>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</si>
  <si>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</si>
  <si>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</si>
  <si>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</si>
  <si>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</si>
  <si>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</si>
  <si>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</si>
  <si>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</si>
  <si>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</si>
  <si>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</si>
  <si>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</si>
  <si>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</si>
  <si>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</si>
  <si>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</si>
  <si>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</si>
  <si>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</si>
  <si>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</si>
  <si>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</si>
  <si>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</si>
  <si>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</si>
  <si>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</si>
  <si>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</si>
  <si>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</si>
  <si>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</si>
  <si>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</si>
  <si>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</si>
  <si>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</si>
  <si>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</si>
  <si>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</si>
  <si>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</si>
  <si>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</si>
  <si>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</si>
  <si>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</si>
  <si>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</si>
  <si>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</si>
  <si>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</si>
  <si>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</si>
  <si>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</si>
  <si>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</si>
  <si>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</si>
  <si>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</si>
  <si>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</si>
  <si>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</si>
  <si>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</si>
  <si>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</si>
  <si>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</si>
  <si>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</si>
  <si>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</si>
  <si>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</si>
  <si>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</si>
  <si>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</si>
  <si>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</si>
  <si>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</si>
  <si>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</si>
  <si>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</si>
  <si>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</si>
  <si>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</si>
  <si>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</si>
  <si>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</si>
  <si>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</si>
  <si>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</si>
  <si>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</si>
  <si>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</si>
  <si>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</si>
  <si>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</si>
  <si>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</si>
  <si>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</si>
  <si>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</si>
  <si>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</si>
  <si>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</si>
  <si>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</si>
  <si>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</si>
  <si>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</si>
  <si>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</si>
  <si>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</si>
  <si>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</si>
  <si>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</si>
  <si>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</si>
  <si>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</si>
  <si>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</si>
  <si>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</si>
  <si>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</si>
  <si>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</si>
  <si>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</si>
  <si>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</si>
  <si>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</si>
  <si>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</si>
  <si>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</si>
  <si>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</si>
  <si>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</si>
  <si>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</si>
  <si>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</si>
  <si>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</si>
  <si>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</si>
  <si>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</si>
  <si>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</si>
  <si>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</si>
  <si>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</si>
  <si>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</si>
  <si>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</si>
  <si>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</si>
  <si>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</si>
  <si>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</si>
  <si>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</si>
  <si>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</si>
  <si>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</si>
  <si>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</si>
  <si>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</si>
  <si>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</si>
  <si>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</si>
  <si>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</si>
  <si>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</si>
  <si>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</si>
  <si>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</si>
  <si>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</si>
  <si>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</si>
  <si>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</si>
  <si>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</si>
  <si>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</si>
  <si>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</si>
  <si>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</si>
  <si>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</si>
  <si>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</si>
  <si>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</si>
  <si>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</si>
  <si>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</si>
  <si>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</si>
  <si>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</si>
  <si>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</si>
  <si>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</si>
  <si>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</si>
  <si>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</si>
  <si>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</si>
  <si>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</si>
  <si>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</si>
  <si>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</si>
  <si>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</si>
  <si>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</si>
  <si>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</si>
  <si>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</si>
  <si>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</si>
  <si>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</si>
  <si>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</si>
  <si>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</si>
  <si>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</si>
  <si>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</si>
  <si>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</si>
  <si>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</si>
  <si>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</si>
  <si>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</si>
  <si>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</si>
  <si>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</si>
  <si>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</si>
  <si>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</si>
  <si>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</si>
  <si>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</si>
  <si>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</si>
  <si>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</si>
  <si>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</si>
  <si>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</si>
  <si>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</si>
  <si>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</si>
  <si>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</si>
  <si>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</si>
  <si>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</si>
  <si>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</si>
  <si>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</si>
  <si>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</si>
  <si>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</si>
  <si>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</si>
  <si>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</si>
  <si>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</si>
  <si>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</si>
  <si>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</si>
  <si>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</si>
  <si>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</si>
  <si>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</si>
  <si>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</si>
  <si>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</si>
  <si>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</si>
  <si>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</si>
  <si>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</si>
  <si>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</si>
  <si>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</si>
  <si>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</si>
  <si>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</si>
  <si>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</si>
  <si>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</si>
  <si>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</si>
  <si>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</si>
  <si>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</si>
  <si>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</si>
  <si>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</si>
  <si>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</si>
  <si>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</si>
  <si>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</si>
  <si>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</si>
  <si>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</si>
  <si>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</si>
  <si>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</si>
  <si>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</si>
  <si>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</si>
  <si>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</si>
  <si>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</si>
  <si>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</si>
  <si>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</si>
  <si>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</si>
  <si>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</si>
  <si>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</si>
  <si>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</si>
  <si>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</si>
  <si>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</si>
  <si>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</si>
  <si>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</si>
  <si>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</si>
  <si>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</si>
  <si>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</si>
  <si>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</si>
  <si>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</si>
  <si>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</si>
  <si>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</si>
  <si>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</si>
  <si>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</si>
  <si>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</si>
  <si>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</si>
  <si>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</si>
  <si>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</si>
  <si>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</si>
  <si>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</si>
  <si>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</si>
  <si>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</si>
  <si>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</si>
  <si>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</si>
  <si>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</si>
  <si>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</si>
  <si>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</si>
  <si>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</si>
  <si>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</si>
  <si>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</si>
  <si>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</si>
  <si>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</si>
  <si>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</si>
  <si>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</si>
  <si>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</si>
  <si>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</si>
  <si>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</si>
  <si>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</si>
  <si>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</si>
  <si>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</si>
  <si>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</si>
  <si>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</si>
  <si>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</si>
  <si>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</si>
  <si>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</si>
  <si>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</si>
  <si>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</si>
  <si>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</si>
  <si>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</si>
  <si>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</si>
  <si>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</si>
  <si>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</si>
  <si>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</si>
  <si>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</si>
  <si>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</si>
  <si>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</si>
  <si>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</si>
  <si>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</si>
  <si>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</si>
  <si>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</si>
  <si>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</si>
  <si>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</si>
  <si>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</si>
  <si>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</si>
  <si>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</si>
  <si>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</si>
  <si>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</si>
  <si>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</si>
  <si>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</si>
  <si>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</si>
  <si>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</si>
  <si>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</si>
  <si>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</si>
  <si>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</si>
  <si>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</si>
  <si>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</si>
  <si>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</si>
  <si>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</si>
  <si>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</si>
  <si>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</si>
  <si>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</si>
  <si>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</si>
  <si>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</si>
  <si>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</si>
  <si>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</si>
  <si>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</si>
  <si>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</si>
  <si>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</si>
  <si>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</si>
  <si>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</si>
  <si>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</si>
  <si>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</si>
  <si>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</si>
  <si>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</si>
  <si>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</si>
  <si>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</si>
  <si>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</si>
  <si>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</si>
  <si>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</si>
  <si>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</si>
  <si>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</si>
  <si>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</si>
  <si>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</si>
  <si>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</si>
  <si>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</si>
  <si>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</si>
  <si>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</si>
  <si>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</si>
  <si>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</si>
  <si>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</si>
  <si>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</si>
  <si>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</si>
  <si>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</si>
  <si>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</si>
  <si>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</si>
  <si>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</si>
  <si>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</si>
  <si>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</si>
  <si>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</si>
  <si>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</si>
  <si>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</si>
  <si>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</si>
  <si>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</si>
  <si>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</si>
  <si>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</si>
  <si>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</si>
  <si>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</si>
  <si>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</si>
  <si>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</si>
  <si>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</si>
  <si>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</si>
  <si>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</si>
  <si>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</si>
  <si>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</si>
  <si>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</si>
  <si>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</si>
  <si>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</si>
  <si>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</si>
  <si>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</si>
  <si>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</si>
  <si>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</si>
  <si>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</si>
  <si>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</si>
  <si>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</si>
  <si>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</si>
  <si>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</si>
  <si>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</si>
  <si>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</si>
  <si>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</si>
  <si>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</si>
  <si>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</si>
  <si>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</si>
  <si>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</si>
  <si>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</si>
  <si>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</si>
  <si>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</si>
  <si>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</si>
  <si>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</si>
  <si>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</si>
  <si>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</si>
  <si>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</si>
  <si>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</si>
  <si>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</si>
  <si>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</si>
  <si>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</si>
  <si>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</si>
  <si>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</si>
  <si>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</si>
  <si>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</si>
  <si>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</si>
  <si>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</si>
  <si>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</si>
  <si>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</si>
  <si>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</si>
  <si>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</si>
  <si>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</si>
  <si>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</si>
  <si>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</si>
  <si>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</si>
  <si>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</si>
  <si>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</si>
  <si>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</si>
  <si>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</si>
  <si>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</si>
  <si>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</si>
  <si>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</si>
  <si>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</si>
  <si>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</si>
  <si>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</si>
  <si>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</si>
  <si>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</si>
  <si>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</si>
  <si>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</si>
  <si>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</si>
  <si>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</si>
  <si>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</si>
  <si>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</si>
  <si>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</si>
  <si>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</si>
  <si>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</si>
  <si>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</si>
  <si>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</si>
  <si>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</si>
  <si>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</si>
  <si>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</si>
  <si>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</si>
  <si>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</si>
  <si>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</si>
  <si>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</si>
  <si>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</si>
  <si>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</si>
  <si>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</si>
  <si>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</si>
  <si>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</si>
  <si>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</si>
  <si>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</si>
  <si>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</si>
  <si>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</si>
  <si>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</si>
  <si>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</si>
  <si>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</si>
  <si>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</si>
  <si>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</si>
  <si>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</si>
  <si>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</si>
  <si>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</si>
  <si>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</si>
  <si>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</si>
  <si>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</si>
  <si>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</si>
  <si>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</si>
  <si>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</si>
  <si>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</si>
  <si>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</si>
  <si>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</si>
  <si>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</si>
  <si>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</si>
  <si>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</si>
  <si>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</si>
  <si>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</si>
  <si>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</si>
  <si>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</si>
  <si>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</si>
  <si>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</si>
  <si>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</si>
  <si>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</si>
  <si>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</si>
  <si>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</si>
  <si>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</si>
  <si>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</si>
  <si>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</si>
  <si>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</si>
  <si>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</si>
  <si>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</si>
  <si>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</si>
  <si>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</si>
  <si>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</si>
  <si>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</si>
  <si>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</si>
  <si>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</si>
  <si>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</si>
  <si>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</si>
  <si>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</si>
  <si>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</si>
  <si>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</si>
  <si>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</si>
  <si>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</si>
  <si>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</si>
  <si>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</si>
  <si>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</si>
  <si>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</si>
  <si>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</si>
  <si>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</si>
  <si>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</si>
  <si>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</si>
  <si>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</si>
  <si>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</si>
  <si>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</si>
  <si>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</si>
  <si>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</si>
  <si>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</si>
  <si>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</si>
  <si>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</si>
  <si>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</si>
  <si>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</si>
  <si>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</si>
  <si>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</si>
  <si>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</si>
  <si>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</si>
  <si>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</si>
  <si>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</si>
  <si>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</si>
  <si>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</si>
  <si>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</si>
  <si>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</si>
  <si>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</si>
  <si>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</si>
  <si>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</si>
  <si>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</si>
  <si>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</si>
  <si>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</si>
  <si>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</si>
  <si>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</si>
  <si>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</si>
  <si>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</si>
  <si>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</si>
  <si>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</si>
  <si>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</si>
  <si>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</si>
  <si>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</si>
  <si>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</si>
  <si>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</si>
  <si>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</si>
  <si>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</si>
  <si>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</si>
  <si>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</si>
  <si>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</si>
  <si>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</si>
  <si>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</si>
  <si>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</si>
  <si>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</si>
  <si>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</si>
  <si>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</si>
  <si>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</si>
  <si>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</si>
  <si>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</si>
  <si>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</si>
  <si>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</si>
  <si>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</si>
  <si>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</si>
  <si>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</si>
  <si>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</si>
  <si>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</si>
  <si>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</si>
  <si>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</si>
  <si>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</si>
  <si>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</si>
  <si>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</si>
  <si>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</si>
  <si>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</si>
  <si>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</si>
  <si>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</si>
  <si>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</si>
  <si>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</si>
  <si>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</si>
  <si>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</si>
  <si>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</si>
  <si>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</si>
  <si>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</si>
  <si>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</si>
  <si>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</si>
  <si>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</si>
  <si>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</si>
  <si>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</si>
  <si>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</si>
  <si>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</si>
  <si>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</si>
  <si>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</si>
  <si>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</si>
  <si>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</si>
  <si>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</si>
  <si>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</si>
  <si>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</si>
  <si>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</si>
  <si>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</si>
  <si>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</si>
  <si>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</si>
  <si>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</si>
  <si>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</si>
  <si>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</si>
  <si>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</si>
  <si>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</si>
  <si>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</si>
  <si>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</si>
  <si>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</si>
  <si>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</si>
  <si>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</si>
  <si>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</si>
  <si>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</si>
  <si>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</si>
  <si>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</si>
  <si>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</si>
  <si>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</si>
  <si>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</si>
  <si>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</si>
  <si>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</si>
  <si>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</si>
  <si>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</si>
  <si>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</si>
  <si>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</si>
  <si>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</si>
  <si>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</si>
  <si>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</si>
  <si>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</si>
  <si>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</si>
  <si>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</si>
  <si>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</si>
  <si>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</si>
  <si>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</si>
  <si>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</si>
  <si>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</si>
  <si>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</si>
  <si>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</si>
  <si>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</si>
  <si>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</si>
  <si>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</si>
  <si>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</si>
  <si>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</si>
  <si>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</si>
  <si>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</si>
  <si>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</si>
  <si>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</si>
  <si>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</si>
  <si>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</si>
  <si>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</si>
  <si>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</si>
  <si>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</si>
  <si>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</si>
  <si>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</si>
  <si>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</si>
  <si>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</si>
  <si>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</si>
  <si>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</si>
  <si>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</si>
  <si>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</si>
  <si>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</si>
  <si>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</si>
  <si>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</si>
  <si>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</si>
  <si>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</si>
  <si>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</si>
  <si>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</si>
  <si>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</si>
  <si>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</si>
  <si>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</si>
  <si>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</si>
  <si>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</si>
  <si>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</si>
  <si>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</si>
  <si>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</si>
  <si>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</si>
  <si>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</si>
  <si>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</si>
  <si>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</si>
  <si>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</si>
  <si>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</si>
  <si>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</si>
  <si>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</si>
  <si>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</si>
  <si>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</si>
  <si>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</si>
  <si>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</si>
  <si>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</si>
  <si>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</si>
  <si>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</si>
  <si>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</si>
  <si>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</si>
  <si>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</si>
  <si>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</si>
  <si>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</si>
  <si>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</si>
  <si>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</si>
  <si>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</si>
  <si>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</si>
  <si>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</si>
  <si>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</si>
  <si>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</si>
  <si>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</si>
  <si>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</si>
  <si>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</si>
  <si>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</si>
  <si>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</si>
  <si>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</si>
  <si>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</si>
  <si>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</si>
  <si>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</si>
  <si>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</si>
  <si>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</si>
  <si>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</si>
  <si>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</si>
  <si>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</si>
  <si>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</si>
  <si>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</si>
  <si>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</si>
  <si>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</si>
  <si>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</si>
  <si>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</si>
  <si>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</si>
  <si>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</si>
  <si>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</si>
  <si>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</si>
  <si>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</si>
  <si>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</si>
  <si>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</si>
  <si>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</si>
  <si>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</si>
  <si>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</si>
  <si>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</si>
  <si>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</si>
  <si>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</si>
  <si>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</si>
  <si>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</si>
  <si>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</si>
  <si>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</si>
  <si>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</si>
  <si>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</si>
  <si>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</si>
  <si>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</si>
  <si>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</si>
  <si>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</si>
  <si>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</si>
  <si>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</si>
  <si>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</si>
  <si>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</si>
  <si>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</si>
  <si>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</si>
  <si>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</si>
  <si>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</si>
  <si>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</si>
  <si>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</si>
  <si>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</si>
  <si>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</si>
  <si>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</si>
  <si>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</si>
  <si>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</si>
  <si>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</si>
  <si>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</si>
  <si>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</si>
  <si>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</si>
  <si>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</si>
  <si>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</si>
  <si>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</si>
  <si>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</si>
  <si>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</si>
  <si>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</si>
  <si>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</si>
  <si>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</si>
  <si>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</si>
  <si>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</si>
  <si>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</si>
  <si>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</si>
  <si>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</si>
  <si>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</si>
  <si>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</si>
  <si>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</si>
  <si>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</si>
  <si>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</si>
  <si>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</si>
  <si>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</si>
  <si>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</si>
  <si>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</si>
  <si>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</si>
  <si>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</si>
  <si>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</si>
  <si>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</si>
  <si>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</si>
  <si>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</si>
  <si>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</si>
  <si>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</si>
  <si>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</si>
  <si>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</si>
  <si>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</si>
  <si>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</si>
  <si>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</si>
  <si>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</si>
  <si>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</si>
  <si>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</si>
  <si>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</si>
  <si>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</si>
  <si>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</si>
  <si>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</si>
  <si>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</si>
  <si>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</si>
  <si>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</si>
  <si>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</si>
  <si>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</si>
  <si>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</si>
  <si>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</si>
  <si>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</si>
  <si>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</si>
  <si>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</si>
  <si>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</si>
  <si>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</si>
  <si>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</si>
  <si>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</si>
  <si>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</si>
  <si>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</si>
  <si>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</si>
  <si>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</si>
  <si>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</si>
  <si>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</si>
  <si>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</si>
  <si>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</si>
  <si>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</si>
  <si>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</si>
  <si>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</si>
  <si>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</si>
  <si>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</si>
  <si>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</si>
  <si>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</si>
  <si>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</si>
  <si>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</si>
  <si>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</si>
  <si>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</si>
  <si>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</si>
  <si>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</si>
  <si>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</si>
  <si>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</si>
  <si>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</si>
  <si>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</si>
  <si>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</si>
  <si>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</si>
  <si>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</si>
  <si>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</si>
  <si>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</si>
  <si>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</si>
  <si>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</si>
  <si>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</si>
  <si>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</si>
  <si>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</si>
  <si>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</si>
  <si>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</si>
  <si>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</si>
  <si>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</si>
  <si>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</si>
  <si>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</si>
  <si>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</si>
  <si>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</si>
  <si>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</si>
  <si>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</si>
  <si>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</si>
  <si>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</si>
  <si>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</si>
  <si>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</si>
  <si>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</si>
  <si>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</si>
  <si>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</si>
  <si>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</si>
  <si>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</si>
  <si>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</si>
  <si>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</si>
  <si>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</si>
  <si>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</si>
  <si>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</si>
  <si>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</si>
  <si>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</si>
  <si>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</si>
  <si>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</si>
  <si>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</si>
  <si>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</si>
  <si>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</si>
  <si>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</si>
  <si>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</si>
  <si>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</si>
  <si>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</si>
  <si>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</si>
  <si>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</si>
  <si>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</si>
  <si>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</si>
  <si>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</si>
  <si>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</si>
  <si>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</si>
  <si>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</si>
  <si>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</si>
  <si>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</si>
  <si>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</si>
  <si>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</si>
  <si>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</si>
  <si>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</si>
  <si>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</si>
  <si>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</si>
  <si>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</si>
  <si>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</si>
  <si>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</si>
  <si>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</si>
  <si>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</si>
  <si>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</si>
  <si>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</si>
  <si>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</si>
  <si>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</si>
  <si>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</si>
  <si>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</si>
  <si>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</si>
  <si>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</si>
  <si>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</si>
  <si>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</si>
  <si>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</si>
  <si>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</si>
  <si>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</si>
  <si>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</si>
  <si>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</si>
  <si>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</si>
  <si>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</si>
  <si>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</si>
  <si>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</si>
  <si>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</si>
  <si>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</si>
  <si>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</si>
  <si>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</si>
  <si>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</si>
  <si>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</si>
  <si>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</si>
  <si>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</si>
  <si>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</si>
  <si>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</si>
  <si>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</si>
  <si>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</si>
  <si>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</si>
  <si>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</si>
  <si>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</si>
  <si>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</si>
  <si>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</si>
  <si>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</si>
  <si>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</si>
  <si>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</si>
  <si>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</si>
  <si>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</si>
  <si>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</si>
  <si>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</si>
  <si>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</si>
  <si>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</si>
  <si>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</si>
  <si>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</si>
  <si>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</si>
  <si>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</si>
  <si>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</si>
  <si>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</si>
  <si>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</si>
  <si>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</si>
  <si>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</si>
  <si>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</si>
  <si>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</si>
  <si>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</si>
  <si>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</si>
  <si>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</si>
  <si>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</si>
  <si>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</si>
  <si>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</si>
  <si>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</si>
  <si>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</si>
  <si>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</si>
  <si>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</si>
  <si>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</si>
  <si>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</si>
  <si>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</si>
  <si>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</si>
  <si>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</si>
  <si>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</si>
  <si>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</si>
  <si>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</si>
  <si>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</si>
  <si>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</si>
  <si>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</si>
  <si>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</si>
  <si>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</si>
  <si>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</si>
  <si>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</si>
  <si>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</si>
  <si>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</si>
  <si>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</si>
  <si>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</si>
  <si>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</si>
  <si>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</si>
  <si>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</si>
  <si>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</si>
  <si>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</si>
  <si>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</si>
  <si>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</si>
  <si>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</si>
  <si>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</si>
  <si>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</si>
  <si>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</si>
  <si>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</si>
  <si>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</si>
  <si>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</si>
  <si>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</si>
  <si>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</si>
  <si>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</si>
  <si>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</si>
  <si>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</si>
  <si>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</si>
  <si>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</si>
  <si>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</si>
  <si>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</si>
  <si>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</si>
  <si>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</si>
  <si>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</si>
  <si>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</si>
  <si>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</si>
  <si>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</si>
  <si>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</si>
  <si>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</si>
  <si>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</si>
  <si>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</si>
  <si>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</si>
  <si>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</si>
  <si>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</si>
  <si>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</si>
  <si>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</si>
  <si>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</si>
  <si>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</si>
  <si>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</si>
  <si>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</si>
  <si>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</si>
  <si>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</si>
  <si>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</si>
  <si>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</si>
  <si>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</si>
  <si>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</si>
  <si>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</si>
  <si>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</si>
  <si>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</si>
  <si>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</si>
  <si>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</si>
  <si>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</si>
  <si>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</si>
  <si>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</si>
  <si>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</si>
  <si>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</si>
  <si>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</si>
  <si>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</si>
  <si>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</si>
  <si>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</si>
  <si>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</si>
  <si>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</si>
  <si>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</si>
  <si>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</si>
  <si>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</si>
  <si>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</si>
  <si>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</si>
  <si>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</si>
  <si>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</si>
  <si>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</si>
  <si>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</si>
  <si>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</si>
  <si>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</si>
  <si>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</si>
  <si>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</si>
  <si>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</si>
  <si>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</si>
  <si>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</si>
  <si>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</si>
  <si>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</si>
  <si>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</si>
  <si>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</si>
  <si>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</si>
  <si>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</si>
  <si>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</si>
  <si>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</si>
  <si>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</si>
  <si>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</si>
  <si>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</si>
  <si>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</si>
  <si>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</si>
  <si>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</si>
  <si>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</si>
  <si>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</si>
  <si>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</si>
  <si>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</si>
  <si>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</si>
  <si>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</si>
  <si>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</si>
  <si>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</si>
  <si>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</si>
  <si>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</si>
  <si>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</si>
  <si>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</si>
  <si>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</si>
  <si>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</si>
  <si>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</si>
  <si>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</si>
  <si>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</si>
  <si>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</si>
  <si>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</si>
  <si>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</si>
  <si>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</si>
  <si>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</si>
  <si>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</si>
  <si>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</si>
  <si>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</si>
  <si>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</si>
  <si>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</si>
  <si>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</si>
  <si>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</si>
  <si>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</si>
  <si>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</si>
  <si>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</si>
  <si>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</si>
  <si>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</si>
  <si>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</si>
  <si>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</si>
  <si>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</si>
  <si>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</si>
  <si>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</si>
  <si>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</si>
  <si>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</si>
  <si>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</si>
  <si>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</si>
  <si>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</si>
  <si>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</si>
  <si>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</si>
  <si>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</si>
  <si>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</si>
  <si>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</si>
  <si>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</si>
  <si>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</si>
  <si>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</si>
  <si>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</si>
  <si>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</si>
  <si>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</si>
  <si>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</si>
  <si>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</si>
  <si>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</si>
  <si>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</si>
  <si>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</si>
  <si>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</si>
  <si>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</si>
  <si>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</si>
  <si>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</si>
  <si>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</si>
  <si>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</si>
  <si>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</si>
  <si>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</si>
  <si>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</si>
  <si>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</si>
  <si>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</si>
  <si>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</si>
  <si>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</si>
  <si>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</si>
  <si>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</si>
  <si>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</si>
  <si>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</si>
  <si>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</si>
  <si>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</si>
  <si>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</si>
  <si>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</si>
  <si>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</si>
  <si>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</si>
  <si>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</si>
  <si>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</si>
  <si>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</si>
  <si>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</si>
  <si>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</si>
  <si>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</si>
  <si>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</si>
  <si>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</si>
  <si>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</si>
  <si>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</si>
  <si>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</si>
  <si>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</si>
  <si>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</si>
  <si>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</si>
  <si>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</si>
  <si>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</si>
  <si>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</si>
  <si>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</si>
  <si>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</si>
  <si>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</si>
  <si>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</si>
  <si>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</si>
  <si>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</si>
  <si>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</si>
  <si>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</si>
  <si>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</si>
  <si>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</si>
  <si>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</si>
  <si>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</si>
  <si>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</si>
  <si>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</si>
  <si>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</si>
  <si>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</si>
  <si>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</si>
  <si>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</si>
  <si>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</si>
  <si>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</si>
  <si>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</si>
  <si>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</si>
  <si>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</si>
  <si>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</si>
  <si>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</si>
  <si>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</si>
  <si>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</si>
  <si>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</si>
  <si>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</si>
  <si>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</si>
  <si>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</si>
  <si>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</si>
  <si>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</si>
  <si>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</si>
  <si>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</si>
  <si>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</si>
  <si>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</si>
  <si>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</si>
  <si>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</si>
  <si>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</si>
  <si>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</si>
  <si>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</si>
  <si>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</si>
  <si>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</si>
  <si>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</si>
  <si>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</si>
  <si>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</si>
  <si>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</si>
  <si>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</si>
  <si>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</si>
  <si>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</si>
  <si>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</si>
  <si>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</si>
  <si>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</si>
  <si>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</si>
  <si>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</si>
  <si>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</si>
  <si>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</si>
  <si>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</si>
  <si>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</si>
  <si>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</si>
  <si>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</si>
  <si>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</si>
  <si>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</si>
  <si>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</si>
  <si>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</si>
  <si>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</si>
  <si>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</si>
  <si>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</si>
  <si>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</si>
  <si>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</si>
  <si>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</si>
  <si>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</si>
  <si>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</si>
  <si>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</si>
  <si>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</si>
  <si>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</si>
  <si>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</si>
  <si>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</si>
  <si>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</si>
  <si>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</si>
  <si>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</si>
  <si>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</si>
  <si>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</si>
  <si>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</si>
  <si>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</si>
  <si>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</si>
  <si>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</si>
  <si>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</si>
  <si>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</si>
  <si>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</si>
  <si>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</si>
  <si>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</si>
  <si>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</si>
  <si>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</si>
  <si>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</si>
  <si>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</si>
  <si>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</si>
  <si>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</si>
  <si>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</si>
  <si>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</si>
  <si>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</si>
  <si>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</si>
  <si>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</si>
  <si>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</si>
  <si>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</si>
  <si>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</si>
  <si>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</si>
  <si>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</si>
  <si>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</si>
  <si>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</si>
  <si>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</si>
  <si>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</si>
  <si>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</si>
  <si>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</si>
  <si>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</si>
  <si>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</si>
  <si>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</si>
  <si>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</si>
  <si>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</si>
  <si>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</si>
  <si>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</si>
  <si>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</si>
  <si>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</si>
  <si>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</si>
  <si>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</si>
  <si>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</si>
  <si>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</si>
  <si>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</si>
  <si>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</si>
  <si>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</si>
  <si>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</si>
  <si>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</si>
  <si>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</si>
  <si>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</si>
  <si>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</si>
  <si>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</si>
  <si>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</si>
  <si>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</si>
  <si>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</si>
  <si>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</si>
  <si>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</si>
  <si>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</si>
  <si>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</si>
  <si>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</si>
  <si>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</si>
  <si>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</si>
  <si>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</si>
  <si>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</si>
  <si>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</si>
  <si>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</si>
  <si>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</si>
  <si>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</si>
  <si>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</si>
  <si>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</si>
  <si>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</si>
  <si>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</si>
  <si>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</si>
  <si>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</si>
  <si>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</si>
  <si>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</si>
  <si>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</si>
  <si>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</si>
  <si>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</si>
  <si>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</si>
  <si>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</si>
  <si>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</si>
  <si>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</si>
  <si>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</si>
  <si>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</si>
  <si>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</si>
  <si>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</si>
  <si>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</si>
  <si>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</si>
  <si>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</si>
  <si>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</si>
  <si>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</si>
  <si>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</si>
  <si>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</si>
  <si>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</si>
  <si>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</si>
  <si>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</si>
  <si>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</si>
  <si>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</si>
  <si>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</si>
  <si>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</si>
  <si>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</si>
  <si>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</si>
  <si>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</si>
  <si>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</si>
  <si>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</si>
  <si>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</si>
  <si>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</si>
  <si>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</si>
  <si>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</si>
  <si>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</si>
  <si>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</si>
  <si>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</si>
  <si>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</si>
  <si>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</si>
  <si>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</si>
  <si>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</si>
  <si>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</si>
  <si>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</si>
  <si>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</si>
  <si>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</si>
  <si>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</si>
  <si>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</si>
  <si>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</si>
  <si>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</si>
  <si>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</si>
  <si>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</si>
  <si>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</si>
  <si>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</si>
  <si>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</si>
  <si>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</si>
  <si>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</si>
  <si>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</si>
  <si>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</si>
  <si>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</si>
  <si>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</si>
  <si>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</si>
  <si>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</si>
  <si>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</si>
  <si>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</si>
  <si>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</si>
  <si>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</si>
  <si>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</si>
  <si>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</si>
  <si>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</si>
  <si>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</si>
  <si>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</si>
  <si>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</si>
  <si>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</si>
  <si>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</si>
  <si>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</si>
  <si>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</si>
  <si>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</si>
  <si>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</si>
  <si>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</si>
  <si>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</si>
  <si>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</si>
  <si>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</si>
  <si>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</si>
  <si>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</si>
  <si>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</si>
  <si>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</si>
  <si>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</si>
  <si>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</si>
  <si>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</si>
  <si>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</si>
  <si>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</si>
  <si>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</si>
  <si>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</si>
  <si>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</si>
  <si>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</si>
  <si>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</si>
  <si>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</si>
  <si>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</si>
  <si>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</si>
  <si>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</si>
  <si>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</si>
  <si>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</si>
  <si>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</si>
  <si>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</si>
  <si>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</si>
  <si>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</si>
  <si>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</si>
  <si>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</si>
  <si>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</si>
  <si>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</si>
  <si>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</si>
  <si>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</si>
  <si>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</si>
  <si>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</si>
  <si>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</si>
  <si>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</si>
  <si>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</si>
  <si>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</si>
  <si>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</si>
  <si>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</si>
  <si>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</si>
  <si>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</si>
  <si>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</si>
  <si>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</si>
  <si>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</si>
  <si>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</si>
  <si>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</si>
  <si>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</si>
  <si>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</si>
  <si>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</si>
  <si>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</si>
  <si>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</si>
  <si>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</si>
  <si>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</si>
  <si>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</si>
  <si>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</si>
  <si>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</si>
  <si>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</si>
  <si>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</si>
  <si>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</si>
  <si>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</si>
  <si>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</si>
  <si>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</si>
  <si>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</si>
  <si>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</si>
  <si>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</si>
  <si>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</si>
  <si>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</si>
  <si>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</si>
  <si>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</si>
  <si>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</si>
  <si>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</si>
  <si>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</si>
  <si>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</si>
  <si>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</si>
  <si>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</si>
  <si>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</si>
  <si>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</si>
  <si>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</si>
  <si>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</si>
  <si>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</si>
  <si>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</si>
  <si>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</si>
  <si>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</si>
  <si>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</si>
  <si>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</si>
  <si>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</si>
  <si>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</si>
  <si>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</si>
  <si>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</si>
  <si>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</si>
  <si>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</si>
  <si>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</si>
  <si>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</si>
  <si>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</si>
  <si>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</si>
  <si>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</si>
  <si>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</si>
  <si>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</si>
  <si>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</si>
  <si>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</si>
  <si>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</si>
  <si>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</si>
  <si>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</si>
  <si>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</si>
  <si>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</si>
  <si>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</si>
  <si>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</si>
  <si>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</si>
  <si>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</si>
  <si>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</si>
  <si>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</si>
  <si>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</si>
  <si>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</si>
  <si>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</si>
  <si>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</si>
  <si>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</si>
  <si>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</si>
  <si>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</si>
  <si>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</si>
  <si>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</si>
  <si>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</si>
  <si>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</si>
  <si>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</si>
  <si>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</si>
  <si>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</si>
  <si>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</si>
  <si>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</si>
  <si>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</si>
  <si>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</si>
  <si>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</si>
  <si>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</si>
  <si>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</si>
  <si>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</si>
  <si>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</si>
  <si>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</si>
  <si>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</si>
  <si>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</si>
  <si>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</si>
  <si>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</si>
  <si>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</si>
  <si>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</si>
  <si>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</si>
  <si>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</si>
  <si>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</si>
  <si>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</si>
  <si>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</si>
  <si>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</si>
  <si>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</si>
  <si>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</si>
  <si>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</si>
  <si>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</si>
  <si>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</si>
  <si>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</si>
  <si>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</si>
  <si>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</si>
  <si>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</si>
  <si>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</si>
  <si>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</si>
  <si>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</si>
  <si>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</si>
  <si>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</si>
  <si>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</si>
  <si>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</si>
  <si>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</si>
  <si>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</si>
  <si>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</si>
  <si>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</si>
  <si>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</si>
  <si>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</si>
  <si>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</si>
  <si>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</si>
  <si>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</si>
  <si>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</si>
  <si>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</si>
  <si>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</si>
  <si>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</si>
  <si>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</si>
  <si>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</si>
  <si>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</si>
  <si>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</si>
  <si>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</si>
  <si>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</si>
  <si>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</si>
  <si>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</si>
  <si>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</si>
  <si>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</si>
  <si>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</si>
  <si>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</si>
  <si>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</si>
  <si>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</si>
  <si>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</si>
  <si>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</si>
  <si>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</si>
  <si>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</si>
  <si>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</si>
  <si>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</si>
  <si>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</si>
  <si>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</si>
  <si>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</si>
  <si>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</si>
  <si>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</si>
  <si>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</si>
  <si>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</si>
  <si>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</si>
  <si>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</si>
  <si>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</si>
  <si>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</si>
  <si>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</si>
  <si>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</si>
  <si>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</si>
  <si>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</si>
  <si>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</si>
  <si>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</si>
  <si>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</si>
  <si>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</si>
  <si>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</si>
  <si>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</si>
  <si>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</si>
  <si>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</si>
  <si>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</si>
  <si>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</si>
  <si>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</si>
  <si>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</si>
  <si>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</si>
  <si>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</si>
  <si>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</si>
  <si>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</si>
  <si>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</si>
  <si>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</si>
  <si>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</si>
  <si>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</si>
  <si>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</si>
  <si>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</si>
  <si>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</si>
  <si>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</si>
  <si>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</si>
  <si>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</si>
  <si>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</si>
  <si>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</si>
  <si>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</si>
  <si>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</si>
  <si>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</si>
  <si>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</si>
  <si>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</si>
  <si>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</si>
  <si>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</si>
  <si>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</si>
  <si>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</si>
  <si>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</si>
  <si>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</si>
  <si>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</si>
  <si>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</si>
  <si>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</si>
  <si>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</si>
  <si>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</si>
  <si>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</si>
  <si>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</si>
  <si>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</si>
  <si>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</si>
  <si>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</si>
  <si>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</si>
  <si>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</si>
  <si>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</si>
  <si>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</si>
  <si>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</si>
  <si>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</si>
  <si>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</si>
  <si>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</si>
  <si>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</si>
  <si>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</si>
  <si>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</si>
  <si>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</si>
  <si>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</si>
  <si>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</si>
  <si>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</si>
  <si>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</si>
  <si>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</si>
  <si>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</si>
  <si>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</si>
  <si>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</si>
  <si>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</si>
  <si>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</si>
  <si>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</si>
  <si>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</si>
  <si>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</si>
  <si>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</si>
  <si>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</si>
  <si>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</si>
  <si>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</si>
  <si>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</si>
  <si>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</si>
  <si>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</si>
  <si>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</si>
  <si>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</si>
  <si>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</si>
  <si>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</si>
  <si>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</si>
  <si>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</si>
  <si>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</si>
  <si>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</si>
  <si>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</si>
  <si>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</si>
  <si>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</si>
  <si>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</si>
  <si>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</si>
  <si>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</si>
  <si>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</si>
  <si>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</si>
  <si>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</si>
  <si>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</si>
  <si>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</si>
  <si>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</si>
  <si>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</si>
  <si>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</si>
  <si>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</si>
  <si>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</si>
  <si>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</si>
  <si>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</si>
  <si>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</si>
  <si>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</si>
  <si>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</si>
  <si>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</si>
  <si>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</si>
  <si>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</si>
  <si>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</si>
  <si>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</si>
  <si>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</si>
  <si>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</si>
  <si>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</si>
  <si>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</si>
  <si>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</si>
  <si>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</si>
  <si>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</si>
  <si>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</si>
  <si>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</si>
  <si>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</si>
  <si>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</si>
  <si>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</si>
  <si>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</si>
  <si>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</si>
  <si>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</si>
  <si>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</si>
  <si>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</si>
  <si>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</si>
  <si>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</si>
  <si>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</si>
  <si>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</si>
  <si>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</si>
  <si>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</si>
  <si>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</si>
  <si>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</si>
  <si>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</si>
  <si>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</si>
  <si>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</si>
  <si>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</si>
  <si>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</si>
  <si>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</si>
  <si>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</si>
  <si>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</si>
  <si>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</si>
  <si>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</si>
  <si>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</si>
  <si>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</si>
  <si>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</si>
  <si>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</si>
  <si>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</si>
  <si>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</si>
  <si>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</si>
  <si>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</si>
  <si>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</si>
  <si>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</si>
  <si>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</si>
  <si>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</si>
  <si>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</si>
  <si>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</si>
  <si>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</si>
  <si>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</si>
  <si>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</si>
  <si>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</si>
  <si>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</si>
  <si>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</si>
  <si>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</si>
  <si>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</si>
  <si>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</si>
  <si>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</si>
  <si>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</si>
  <si>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</si>
  <si>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</si>
  <si>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</si>
  <si>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</si>
  <si>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</si>
  <si>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</si>
  <si>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</si>
  <si>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</si>
  <si>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</si>
  <si>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</si>
  <si>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</si>
  <si>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</si>
  <si>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</si>
  <si>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</si>
  <si>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</si>
  <si>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</si>
  <si>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</si>
  <si>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</si>
  <si>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</si>
  <si>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</si>
  <si>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</si>
  <si>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</si>
  <si>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</si>
  <si>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</si>
  <si>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</si>
  <si>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</si>
  <si>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</si>
  <si>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</si>
  <si>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</si>
  <si>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</si>
  <si>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</si>
  <si>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</si>
  <si>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</si>
  <si>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</si>
  <si>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</si>
  <si>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</si>
  <si>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</si>
  <si>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</si>
  <si>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</si>
  <si>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</si>
  <si>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</si>
  <si>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</si>
  <si>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</si>
  <si>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</si>
  <si>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</si>
  <si>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</si>
  <si>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</si>
  <si>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</si>
  <si>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</si>
  <si>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</si>
  <si>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</si>
  <si>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</si>
  <si>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</si>
  <si>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</si>
  <si>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</si>
  <si>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</si>
  <si>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</si>
  <si>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</si>
  <si>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</si>
  <si>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</si>
  <si>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</si>
  <si>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</si>
  <si>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</si>
  <si>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</si>
  <si>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</si>
  <si>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</si>
  <si>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</si>
  <si>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</si>
  <si>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</si>
  <si>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</si>
  <si>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</si>
  <si>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</si>
  <si>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</si>
  <si>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</si>
  <si>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</si>
  <si>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</si>
  <si>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</si>
  <si>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</si>
  <si>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</si>
  <si>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</si>
  <si>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</si>
  <si>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</si>
  <si>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</si>
  <si>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</si>
  <si>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</si>
  <si>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</si>
  <si>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</si>
  <si>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</si>
  <si>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</si>
  <si>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</si>
  <si>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</si>
  <si>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</si>
  <si>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</si>
  <si>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</si>
  <si>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</si>
  <si>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</si>
  <si>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</si>
  <si>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</si>
  <si>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</si>
  <si>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</si>
  <si>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</si>
  <si>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</si>
  <si>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</si>
  <si>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</si>
  <si>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</si>
  <si>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</si>
  <si>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</si>
  <si>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</si>
  <si>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</si>
  <si>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</si>
  <si>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</si>
  <si>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</si>
  <si>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</si>
  <si>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</si>
  <si>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</si>
  <si>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</si>
  <si>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</si>
  <si>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</si>
  <si>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</si>
  <si>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</si>
  <si>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</si>
  <si>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</si>
  <si>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</si>
  <si>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</si>
  <si>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</si>
  <si>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</si>
  <si>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</si>
  <si>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</si>
  <si>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</si>
  <si>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</si>
  <si>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</si>
  <si>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</si>
  <si>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</si>
  <si>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</si>
  <si>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</si>
  <si>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</si>
  <si>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</si>
  <si>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</si>
  <si>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</si>
  <si>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</si>
  <si>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</si>
  <si>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</si>
  <si>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</si>
  <si>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</si>
  <si>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</si>
  <si>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</si>
  <si>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</si>
  <si>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</si>
  <si>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</si>
  <si>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</si>
  <si>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</si>
  <si>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</si>
  <si>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</si>
  <si>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</si>
  <si>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</si>
  <si>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</si>
  <si>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</si>
  <si>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</si>
  <si>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</si>
  <si>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</si>
  <si>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</si>
  <si>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</si>
  <si>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</si>
  <si>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</si>
  <si>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</si>
  <si>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</si>
  <si>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</si>
  <si>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</si>
  <si>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</si>
  <si>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</si>
  <si>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</si>
  <si>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</si>
  <si>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</si>
  <si>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</si>
  <si>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</si>
  <si>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</si>
  <si>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</si>
  <si>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</si>
  <si>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</si>
  <si>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</si>
  <si>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</si>
  <si>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</si>
  <si>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</si>
  <si>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</si>
  <si>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</si>
  <si>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</si>
  <si>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</si>
  <si>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</si>
  <si>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</si>
  <si>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</si>
  <si>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</si>
  <si>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</si>
  <si>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</si>
  <si>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</si>
  <si>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</si>
  <si>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</si>
  <si>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</si>
  <si>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</si>
  <si>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</si>
  <si>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</si>
  <si>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</si>
  <si>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</si>
  <si>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</si>
  <si>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</si>
  <si>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</si>
  <si>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</si>
  <si>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</si>
  <si>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</si>
  <si>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</si>
  <si>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</si>
  <si>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</si>
  <si>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</si>
  <si>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</si>
  <si>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</si>
  <si>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</si>
  <si>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</si>
  <si>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</si>
  <si>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</si>
  <si>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</si>
  <si>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</si>
  <si>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</si>
  <si>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</si>
  <si>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</si>
  <si>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</si>
  <si>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</si>
  <si>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</si>
  <si>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</si>
  <si>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</si>
  <si>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</si>
  <si>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</si>
  <si>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</si>
  <si>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</si>
  <si>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</si>
  <si>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</si>
  <si>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</si>
  <si>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</si>
  <si>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</si>
  <si>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</si>
  <si>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</si>
  <si>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</si>
  <si>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</si>
  <si>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</si>
  <si>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</si>
  <si>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</si>
  <si>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</si>
  <si>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</si>
  <si>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</si>
  <si>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</si>
  <si>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</si>
  <si>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</si>
  <si>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</si>
  <si>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</si>
  <si>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</si>
  <si>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</si>
  <si>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</si>
  <si>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</si>
  <si>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</si>
  <si>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</si>
  <si>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</si>
  <si>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</si>
  <si>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</si>
  <si>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</si>
  <si>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</si>
  <si>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</si>
  <si>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</si>
  <si>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</si>
  <si>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</si>
  <si>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</si>
  <si>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</si>
  <si>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</si>
  <si>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</si>
  <si>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</si>
  <si>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</si>
  <si>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</si>
  <si>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</si>
  <si>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</si>
  <si>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</si>
  <si>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</si>
  <si>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</si>
  <si>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</si>
  <si>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</si>
  <si>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</si>
  <si>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</si>
  <si>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</si>
  <si>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</si>
  <si>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</si>
  <si>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</si>
  <si>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</si>
  <si>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</si>
  <si>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</si>
  <si>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</si>
  <si>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</si>
  <si>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</si>
  <si>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</si>
  <si>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</si>
  <si>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</si>
  <si>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</si>
  <si>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</si>
  <si>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</si>
  <si>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</si>
  <si>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</si>
  <si>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</si>
  <si>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</si>
  <si>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</si>
  <si>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</si>
  <si>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</si>
  <si>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</si>
  <si>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</si>
  <si>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</si>
  <si>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</si>
  <si>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</si>
  <si>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</si>
  <si>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</si>
  <si>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</si>
  <si>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</si>
  <si>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</si>
  <si>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</si>
  <si>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</si>
  <si>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</si>
  <si>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</si>
  <si>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</si>
  <si>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</si>
  <si>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</si>
  <si>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</si>
  <si>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</si>
  <si>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</si>
  <si>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</si>
  <si>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</si>
  <si>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</si>
  <si>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</si>
  <si>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</si>
  <si>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</si>
  <si>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</si>
  <si>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</si>
  <si>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</si>
  <si>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</si>
  <si>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</si>
  <si>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</si>
  <si>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</si>
  <si>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</si>
  <si>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</si>
  <si>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</si>
  <si>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</si>
  <si>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</si>
  <si>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</si>
  <si>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</si>
  <si>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</si>
  <si>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</si>
  <si>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</si>
  <si>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</si>
  <si>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</si>
  <si>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</si>
  <si>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</si>
  <si>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</si>
  <si>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</si>
  <si>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</si>
  <si>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</si>
  <si>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</si>
  <si>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</si>
  <si>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</si>
  <si>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</si>
  <si>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</si>
  <si>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</si>
  <si>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</si>
  <si>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</si>
  <si>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</si>
  <si>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</si>
  <si>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</si>
  <si>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</si>
  <si>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</si>
  <si>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</si>
  <si>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</si>
  <si>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</si>
  <si>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</si>
  <si>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</si>
  <si>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</si>
  <si>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</si>
  <si>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</si>
  <si>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</si>
  <si>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</si>
  <si>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</si>
  <si>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</si>
  <si>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</si>
  <si>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</si>
  <si>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</si>
  <si>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</si>
  <si>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</si>
  <si>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</si>
  <si>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</si>
  <si>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</si>
  <si>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</si>
  <si>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</si>
  <si>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</si>
  <si>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</si>
  <si>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</si>
  <si>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</si>
  <si>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</si>
  <si>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</si>
  <si>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</si>
  <si>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</si>
  <si>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</si>
  <si>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</si>
  <si>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</si>
  <si>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</si>
  <si>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</si>
  <si>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</si>
  <si>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</si>
  <si>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</si>
  <si>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</si>
  <si>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</si>
  <si>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</si>
  <si>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</si>
  <si>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</si>
  <si>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</si>
  <si>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</si>
  <si>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</si>
  <si>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</si>
  <si>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</si>
  <si>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</si>
  <si>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</si>
  <si>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</si>
  <si>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</si>
  <si>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</si>
  <si>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</si>
  <si>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</si>
  <si>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</si>
  <si>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</si>
  <si>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</si>
  <si>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</si>
  <si>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</si>
  <si>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</si>
  <si>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</si>
  <si>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</si>
  <si>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</si>
  <si>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</si>
  <si>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</si>
  <si>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</si>
  <si>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</si>
  <si>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</si>
  <si>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</si>
  <si>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</si>
  <si>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</si>
  <si>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</si>
  <si>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</si>
  <si>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</si>
  <si>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</si>
  <si>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</si>
  <si>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</si>
  <si>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</si>
  <si>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</si>
  <si>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</si>
  <si>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</si>
  <si>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</si>
  <si>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</si>
  <si>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</si>
  <si>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</si>
  <si>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</si>
  <si>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</si>
  <si>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</si>
  <si>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</si>
  <si>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</si>
  <si>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</si>
  <si>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</si>
  <si>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</si>
  <si>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</si>
  <si>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</si>
  <si>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</si>
  <si>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</si>
  <si>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</si>
  <si>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</si>
  <si>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</si>
  <si>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</si>
  <si>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</si>
  <si>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</si>
  <si>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</si>
  <si>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</si>
  <si>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</si>
  <si>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</si>
  <si>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</si>
  <si>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</si>
  <si>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</si>
  <si>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</si>
  <si>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</si>
  <si>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</si>
  <si>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</si>
  <si>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</si>
  <si>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</si>
  <si>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</si>
  <si>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</si>
  <si>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</si>
  <si>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</si>
  <si>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</si>
  <si>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</si>
  <si>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</si>
  <si>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</si>
  <si>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</si>
  <si>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</si>
  <si>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</si>
  <si>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</si>
  <si>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</si>
  <si>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</si>
  <si>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</si>
  <si>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</si>
  <si>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</si>
  <si>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</si>
  <si>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</si>
  <si>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</si>
  <si>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</si>
  <si>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</si>
  <si>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</si>
  <si>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</si>
  <si>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</si>
  <si>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</si>
  <si>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</si>
  <si>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</si>
  <si>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</si>
  <si>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</si>
  <si>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</si>
  <si>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</si>
  <si>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</si>
  <si>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</si>
  <si>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</si>
  <si>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</si>
  <si>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</si>
  <si>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</si>
  <si>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</si>
  <si>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</si>
  <si>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</si>
  <si>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</si>
  <si>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</si>
  <si>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</si>
  <si>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</si>
  <si>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</si>
  <si>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</si>
  <si>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</si>
  <si>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</si>
  <si>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</si>
  <si>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</si>
  <si>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</si>
  <si>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</si>
  <si>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</si>
  <si>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</si>
  <si>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</si>
  <si>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</si>
  <si>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</si>
  <si>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</si>
  <si>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</si>
  <si>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</si>
  <si>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</si>
  <si>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</si>
  <si>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</si>
  <si>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</si>
  <si>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</si>
  <si>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</si>
  <si>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</si>
  <si>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</si>
  <si>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</si>
  <si>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</si>
  <si>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</si>
  <si>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</si>
  <si>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</si>
  <si>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</si>
  <si>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</si>
  <si>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</si>
  <si>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</si>
  <si>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</si>
  <si>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</si>
  <si>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</si>
  <si>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</si>
  <si>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</si>
  <si>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</si>
  <si>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</si>
  <si>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</si>
  <si>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</si>
  <si>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</si>
  <si>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</si>
  <si>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</si>
  <si>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</si>
  <si>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</si>
  <si>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</si>
  <si>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</si>
  <si>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</si>
  <si>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</si>
  <si>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</si>
  <si>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</si>
  <si>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</si>
  <si>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</si>
  <si>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</si>
  <si>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</si>
  <si>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</si>
  <si>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</si>
  <si>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</si>
  <si>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</si>
  <si>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</si>
  <si>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</si>
  <si>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</si>
  <si>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</si>
  <si>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</si>
  <si>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</si>
  <si>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</si>
  <si>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</si>
  <si>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</si>
  <si>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</si>
  <si>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</si>
  <si>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</si>
  <si>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</si>
  <si>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</si>
  <si>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</si>
  <si>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</si>
  <si>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</si>
  <si>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</si>
  <si>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</si>
  <si>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</si>
  <si>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</si>
  <si>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</si>
  <si>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</si>
  <si>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</si>
  <si>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</si>
  <si>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</si>
  <si>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</si>
  <si>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</si>
  <si>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</si>
  <si>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</si>
  <si>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</si>
  <si>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</si>
  <si>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</si>
  <si>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</si>
  <si>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</si>
  <si>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</si>
  <si>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</si>
  <si>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</si>
  <si>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</si>
  <si>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</si>
  <si>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</si>
  <si>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</si>
  <si>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</si>
  <si>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</si>
  <si>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</si>
  <si>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</si>
  <si>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</si>
  <si>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</si>
  <si>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</si>
  <si>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</si>
  <si>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</si>
  <si>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</si>
  <si>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</si>
  <si>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</si>
  <si>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</si>
  <si>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</si>
  <si>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</si>
  <si>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</si>
  <si>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</si>
  <si>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</si>
  <si>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</si>
  <si>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</si>
  <si>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</si>
  <si>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</si>
  <si>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</si>
  <si>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</si>
  <si>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</si>
  <si>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</si>
  <si>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</si>
  <si>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</si>
  <si>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</si>
  <si>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</si>
  <si>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</si>
  <si>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</si>
  <si>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</si>
  <si>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</si>
  <si>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</si>
  <si>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</si>
  <si>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</si>
  <si>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</si>
  <si>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</si>
  <si>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</si>
  <si>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</si>
  <si>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</si>
  <si>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</si>
  <si>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</si>
  <si>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</si>
  <si>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</si>
  <si>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</si>
  <si>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</si>
  <si>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</si>
  <si>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</si>
  <si>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</si>
  <si>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</si>
  <si>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</si>
  <si>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</si>
  <si>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</si>
  <si>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</si>
  <si>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</si>
  <si>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</si>
  <si>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</si>
  <si>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</si>
  <si>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</si>
  <si>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</si>
  <si>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</si>
  <si>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</si>
  <si>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</si>
  <si>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</si>
  <si>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</si>
  <si>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</si>
  <si>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</si>
  <si>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</si>
  <si>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</si>
  <si>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</si>
  <si>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</si>
  <si>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</si>
  <si>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</si>
  <si>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</si>
  <si>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</si>
  <si>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</si>
  <si>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</si>
  <si>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</si>
  <si>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</si>
  <si>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</si>
  <si>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</si>
  <si>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</si>
  <si>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</si>
  <si>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</si>
  <si>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</si>
  <si>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</si>
  <si>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</si>
  <si>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</si>
  <si>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</si>
  <si>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</si>
  <si>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</si>
  <si>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</si>
  <si>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</si>
  <si>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</si>
  <si>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</si>
  <si>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</si>
  <si>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</si>
  <si>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</si>
  <si>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</si>
  <si>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</si>
  <si>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</si>
  <si>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</si>
  <si>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</si>
  <si>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</si>
  <si>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</si>
  <si>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</si>
  <si>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</si>
  <si>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</si>
  <si>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</si>
  <si>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</si>
  <si>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</si>
  <si>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</si>
  <si>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</si>
  <si>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</si>
  <si>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</si>
  <si>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</si>
  <si>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</si>
  <si>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</si>
  <si>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</si>
  <si>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</si>
  <si>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</si>
  <si>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</si>
  <si>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</si>
  <si>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</si>
  <si>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</si>
  <si>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</si>
  <si>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</si>
  <si>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</si>
  <si>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</si>
  <si>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</si>
  <si>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</si>
  <si>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</si>
  <si>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</si>
  <si>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</si>
  <si>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</si>
  <si>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</si>
  <si>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</si>
  <si>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</si>
  <si>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</si>
  <si>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</si>
  <si>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</si>
  <si>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</si>
  <si>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</si>
  <si>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</si>
  <si>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</si>
  <si>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</si>
  <si>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</si>
  <si>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</si>
  <si>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</si>
  <si>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</si>
  <si>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</si>
  <si>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</si>
  <si>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</si>
  <si>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</si>
  <si>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</si>
  <si>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</si>
  <si>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</si>
  <si>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</si>
  <si>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</si>
  <si>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</si>
  <si>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</si>
  <si>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</si>
  <si>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</si>
  <si>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</si>
  <si>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</si>
  <si>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</si>
  <si>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</si>
  <si>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</si>
  <si>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</si>
  <si>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</si>
  <si>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</si>
  <si>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</si>
  <si>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</si>
  <si>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</si>
  <si>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</si>
  <si>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</si>
  <si>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</si>
  <si>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</si>
  <si>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</si>
  <si>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</si>
  <si>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</si>
  <si>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</si>
  <si>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</si>
  <si>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</si>
  <si>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</si>
  <si>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</si>
  <si>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</si>
  <si>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</si>
  <si>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</si>
  <si>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</si>
  <si>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</si>
  <si>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</si>
  <si>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</si>
  <si>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</si>
  <si>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</si>
  <si>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</si>
  <si>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</si>
  <si>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</si>
  <si>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</si>
  <si>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</si>
  <si>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</si>
  <si>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</si>
  <si>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</si>
  <si>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</si>
  <si>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</si>
  <si>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</si>
  <si>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</si>
  <si>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</si>
  <si>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</si>
  <si>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</si>
  <si>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</si>
  <si>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</si>
  <si>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</si>
  <si>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</si>
  <si>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</si>
  <si>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</si>
  <si>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</si>
  <si>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</si>
  <si>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</si>
  <si>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</si>
  <si>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</si>
  <si>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</si>
  <si>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</si>
  <si>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</si>
  <si>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</si>
  <si>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</si>
  <si>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</si>
  <si>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</si>
  <si>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</si>
  <si>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</si>
  <si>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</si>
  <si>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</si>
  <si>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</si>
  <si>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</si>
  <si>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</si>
  <si>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</si>
  <si>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</si>
  <si>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</si>
  <si>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</si>
  <si>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</si>
  <si>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</si>
  <si>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</si>
  <si>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</si>
  <si>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</si>
  <si>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</si>
  <si>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</si>
  <si>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</si>
  <si>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</si>
  <si>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</si>
  <si>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</si>
  <si>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</si>
  <si>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</si>
  <si>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</si>
  <si>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</si>
  <si>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</si>
  <si>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</si>
  <si>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</si>
  <si>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</si>
  <si>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</si>
  <si>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</si>
  <si>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</si>
  <si>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</si>
  <si>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</si>
  <si>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</si>
  <si>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</si>
  <si>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</si>
  <si>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</si>
  <si>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</si>
  <si>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</si>
  <si>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</si>
  <si>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</si>
  <si>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</si>
  <si>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</si>
  <si>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</si>
  <si>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</si>
  <si>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</si>
  <si>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</si>
  <si>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</si>
  <si>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</si>
  <si>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</si>
  <si>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</si>
  <si>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</si>
  <si>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</si>
  <si>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</si>
  <si>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</si>
  <si>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</si>
  <si>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</si>
  <si>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</si>
  <si>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</si>
  <si>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</si>
  <si>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</si>
  <si>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</si>
  <si>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</si>
  <si>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</si>
  <si>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</si>
  <si>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</si>
  <si>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</si>
  <si>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</si>
  <si>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</si>
  <si>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</si>
  <si>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</si>
  <si>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</si>
  <si>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</si>
  <si>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</si>
  <si>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</si>
  <si>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</si>
  <si>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</si>
  <si>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</si>
  <si>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</si>
  <si>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</si>
  <si>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</si>
  <si>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</si>
  <si>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</si>
  <si>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</si>
  <si>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</si>
  <si>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</si>
  <si>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</si>
  <si>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</si>
  <si>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</si>
  <si>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</si>
  <si>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</si>
  <si>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</si>
  <si>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</si>
  <si>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</si>
  <si>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</si>
  <si>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</si>
  <si>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</si>
  <si>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</si>
  <si>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</si>
  <si>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</si>
  <si>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</si>
  <si>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</si>
  <si>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</si>
  <si>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</si>
  <si>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</si>
  <si>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</si>
  <si>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</si>
  <si>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</si>
  <si>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</si>
  <si>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</si>
  <si>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</si>
  <si>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</si>
  <si>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</si>
  <si>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</si>
  <si>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</si>
  <si>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</si>
  <si>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</si>
  <si>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</si>
  <si>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</si>
  <si>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</si>
  <si>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</si>
  <si>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</si>
  <si>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</si>
  <si>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</si>
  <si>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</si>
  <si>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</si>
  <si>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</si>
  <si>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</si>
  <si>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</si>
  <si>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</si>
  <si>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</si>
  <si>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</si>
  <si>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</si>
  <si>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</si>
  <si>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</si>
  <si>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</si>
  <si>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</si>
  <si>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</si>
  <si>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</si>
  <si>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</si>
  <si>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</si>
  <si>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</si>
  <si>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</si>
  <si>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</si>
  <si>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</si>
  <si>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</si>
  <si>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</si>
  <si>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</si>
  <si>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</si>
  <si>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</si>
  <si>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</si>
  <si>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</si>
  <si>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</si>
  <si>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</si>
  <si>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</si>
  <si>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</si>
  <si>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</si>
  <si>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</si>
  <si>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</si>
  <si>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</si>
  <si>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</si>
  <si>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</si>
  <si>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</si>
  <si>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</si>
  <si>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</si>
  <si>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</si>
  <si>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</si>
  <si>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</si>
  <si>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</si>
  <si>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</si>
  <si>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</si>
  <si>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</si>
  <si>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</si>
  <si>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</si>
  <si>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</si>
  <si>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</si>
  <si>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</si>
  <si>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</si>
  <si>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</si>
  <si>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</si>
  <si>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</si>
  <si>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</si>
  <si>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</si>
  <si>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</si>
  <si>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</si>
  <si>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</si>
  <si>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</si>
  <si>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</si>
  <si>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</si>
  <si>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</si>
  <si>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</si>
  <si>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</si>
  <si>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</si>
  <si>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</si>
  <si>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</si>
  <si>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</si>
  <si>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</si>
  <si>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</si>
  <si>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</si>
  <si>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</si>
  <si>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</si>
  <si>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</si>
  <si>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</si>
  <si>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</si>
  <si>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</si>
  <si>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</si>
  <si>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</si>
  <si>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</si>
  <si>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</si>
  <si>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</si>
  <si>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</si>
  <si>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</si>
  <si>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</si>
  <si>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</si>
  <si>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</si>
  <si>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</si>
  <si>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</si>
  <si>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</si>
  <si>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</si>
  <si>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</si>
  <si>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</si>
  <si>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</si>
  <si>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</si>
  <si>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</si>
  <si>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</si>
  <si>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</si>
  <si>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</si>
  <si>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</si>
  <si>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</si>
  <si>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</si>
  <si>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</si>
  <si>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</si>
  <si>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</si>
  <si>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</si>
  <si>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</si>
  <si>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</si>
  <si>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</si>
  <si>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</si>
  <si>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</si>
  <si>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</si>
  <si>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</si>
  <si>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</si>
  <si>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</si>
  <si>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</si>
  <si>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</si>
  <si>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</si>
  <si>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</si>
  <si>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</si>
  <si>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</si>
  <si>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</si>
  <si>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</si>
  <si>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</si>
  <si>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</si>
  <si>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</si>
  <si>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</si>
  <si>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</si>
  <si>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</si>
  <si>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</si>
  <si>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</si>
  <si>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</si>
  <si>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</si>
  <si>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</si>
  <si>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</si>
  <si>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</si>
  <si>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</si>
  <si>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</si>
  <si>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</si>
  <si>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</si>
  <si>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</si>
  <si>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</si>
  <si>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</si>
  <si>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</si>
  <si>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</si>
  <si>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</si>
  <si>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</si>
  <si>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</si>
  <si>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</si>
  <si>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</si>
  <si>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</si>
  <si>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</si>
  <si>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</si>
  <si>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</si>
  <si>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</si>
  <si>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</si>
  <si>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</si>
  <si>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</si>
  <si>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</si>
  <si>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</si>
  <si>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</si>
  <si>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</si>
  <si>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</si>
  <si>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</si>
  <si>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</si>
  <si>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</si>
  <si>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</si>
  <si>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</si>
  <si>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</si>
  <si>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</si>
  <si>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</si>
  <si>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</si>
  <si>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</si>
  <si>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</si>
  <si>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</si>
  <si>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</si>
  <si>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</si>
  <si>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</si>
  <si>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</si>
  <si>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</si>
  <si>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</si>
  <si>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</si>
  <si>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</si>
  <si>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</si>
  <si>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</si>
  <si>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</si>
  <si>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</si>
  <si>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</si>
  <si>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</si>
  <si>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</si>
  <si>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</si>
  <si>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</si>
  <si>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</si>
  <si>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</si>
  <si>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</si>
  <si>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</si>
  <si>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</si>
  <si>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</si>
  <si>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</si>
  <si>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</si>
  <si>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</si>
  <si>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</si>
  <si>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</si>
  <si>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</si>
  <si>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</si>
  <si>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</si>
  <si>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</si>
  <si>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</si>
  <si>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</si>
  <si>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</si>
  <si>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</si>
  <si>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</si>
  <si>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</si>
  <si>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</si>
  <si>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</si>
  <si>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</si>
  <si>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</si>
  <si>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</si>
  <si>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</si>
  <si>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</si>
  <si>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</si>
  <si>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</si>
  <si>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</si>
  <si>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</si>
  <si>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</si>
  <si>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</si>
  <si>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</si>
  <si>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</si>
  <si>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</si>
  <si>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</si>
  <si>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</si>
  <si>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</si>
  <si>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</si>
  <si>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</si>
  <si>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</si>
  <si>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</si>
  <si>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</si>
  <si>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</si>
  <si>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</si>
  <si>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</si>
  <si>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</si>
  <si>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</si>
  <si>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</si>
  <si>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</si>
  <si>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</si>
  <si>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</si>
  <si>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</si>
  <si>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</si>
  <si>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</si>
  <si>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</si>
  <si>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</si>
  <si>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</si>
  <si>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</si>
  <si>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</si>
  <si>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</si>
  <si>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</si>
  <si>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</si>
  <si>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</si>
  <si>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</si>
  <si>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</si>
  <si>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</si>
  <si>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</si>
  <si>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</si>
  <si>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</si>
  <si>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</si>
  <si>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</si>
  <si>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</si>
  <si>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</si>
  <si>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</si>
  <si>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</si>
  <si>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</si>
  <si>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</si>
  <si>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</si>
  <si>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</si>
  <si>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</si>
  <si>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</si>
  <si>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</si>
  <si>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</si>
  <si>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</si>
  <si>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</si>
  <si>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</si>
  <si>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</si>
  <si>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</si>
  <si>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</si>
  <si>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</si>
  <si>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</si>
  <si>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</si>
  <si>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</si>
  <si>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</si>
  <si>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</si>
  <si>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</si>
  <si>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</si>
  <si>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</si>
  <si>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</si>
  <si>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</si>
  <si>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</si>
  <si>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</si>
  <si>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</si>
  <si>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</si>
  <si>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</si>
  <si>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</si>
  <si>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</si>
  <si>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</si>
  <si>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</si>
  <si>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</si>
  <si>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</si>
  <si>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</si>
  <si>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</si>
  <si>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</si>
  <si>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</si>
  <si>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</si>
  <si>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</si>
  <si>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</si>
  <si>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</si>
  <si>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</si>
  <si>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</si>
  <si>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</si>
  <si>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</si>
  <si>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</si>
  <si>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</si>
  <si>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</si>
  <si>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</si>
  <si>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</si>
  <si>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</si>
  <si>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</si>
  <si>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</si>
  <si>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</si>
  <si>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</si>
  <si>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</si>
  <si>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</si>
  <si>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</si>
  <si>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</si>
  <si>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</si>
  <si>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</si>
  <si>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</si>
  <si>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</si>
  <si>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</si>
  <si>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</si>
  <si>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</si>
  <si>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</si>
  <si>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</si>
  <si>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</si>
  <si>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</si>
  <si>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</si>
  <si>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</si>
  <si>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</si>
  <si>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</si>
  <si>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</si>
  <si>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</si>
  <si>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</si>
  <si>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</si>
  <si>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</si>
  <si>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</si>
  <si>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</si>
  <si>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</si>
  <si>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</si>
  <si>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</si>
  <si>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</si>
  <si>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</si>
  <si>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</si>
  <si>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</si>
  <si>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</si>
  <si>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</si>
  <si>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</si>
  <si>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</si>
  <si>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</si>
  <si>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</si>
  <si>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</si>
  <si>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</si>
  <si>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</si>
  <si>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</si>
  <si>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</si>
  <si>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</si>
  <si>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</si>
  <si>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</si>
  <si>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</si>
  <si>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</si>
  <si>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</si>
  <si>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</si>
  <si>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</si>
  <si>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</si>
  <si>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</si>
  <si>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</si>
  <si>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</si>
  <si>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</si>
  <si>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</si>
  <si>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</si>
  <si>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</si>
  <si>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</si>
  <si>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</si>
  <si>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</si>
  <si>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</si>
  <si>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</si>
  <si>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</si>
  <si>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</si>
  <si>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</si>
  <si>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</si>
  <si>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</si>
  <si>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</si>
  <si>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</si>
  <si>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</si>
  <si>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</si>
  <si>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</si>
  <si>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</si>
  <si>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</si>
  <si>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</si>
  <si>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</si>
  <si>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</si>
  <si>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</si>
  <si>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</si>
  <si>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</si>
  <si>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</si>
  <si>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</si>
  <si>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</si>
  <si>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</si>
  <si>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</si>
  <si>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</si>
  <si>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</si>
  <si>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</si>
  <si>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</si>
  <si>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</si>
  <si>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</si>
  <si>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</si>
  <si>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</si>
  <si>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</si>
  <si>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</si>
  <si>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</si>
  <si>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</si>
  <si>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</si>
  <si>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</si>
  <si>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</si>
  <si>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</si>
  <si>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</si>
  <si>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</si>
  <si>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</si>
  <si>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</si>
  <si>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</si>
  <si>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</si>
  <si>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</si>
  <si>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</si>
  <si>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</si>
  <si>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</si>
  <si>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</si>
  <si>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</si>
  <si>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</si>
  <si>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</si>
  <si>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</si>
  <si>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</si>
  <si>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</si>
  <si>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</si>
  <si>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</si>
  <si>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</si>
  <si>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</si>
  <si>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</si>
  <si>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</si>
  <si>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</si>
  <si>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</si>
  <si>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</si>
  <si>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</si>
  <si>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</si>
  <si>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</si>
  <si>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</si>
  <si>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</si>
  <si>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</si>
  <si>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</si>
  <si>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</si>
  <si>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</si>
  <si>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</si>
  <si>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</si>
  <si>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</si>
  <si>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</si>
  <si>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</si>
  <si>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</si>
  <si>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</si>
  <si>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</si>
  <si>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</si>
  <si>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</si>
  <si>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</si>
  <si>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</si>
  <si>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</si>
  <si>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</si>
  <si>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</si>
  <si>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</si>
  <si>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</si>
  <si>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</si>
  <si>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</si>
  <si>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</si>
  <si>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</si>
  <si>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</si>
  <si>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</si>
  <si>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</si>
  <si>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</si>
  <si>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</si>
  <si>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</si>
  <si>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</si>
  <si>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</si>
  <si>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</si>
  <si>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</si>
  <si>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</si>
  <si>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</si>
  <si>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</si>
  <si>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</si>
  <si>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</si>
  <si>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</si>
  <si>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</si>
  <si>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</si>
  <si>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</si>
  <si>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</si>
  <si>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</si>
  <si>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</si>
  <si>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</si>
  <si>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</si>
  <si>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</si>
  <si>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</si>
  <si>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</si>
  <si>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</si>
  <si>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</si>
  <si>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</si>
  <si>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</si>
  <si>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</si>
  <si>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</si>
  <si>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</si>
  <si>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</si>
  <si>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</si>
  <si>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</si>
  <si>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</si>
  <si>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</si>
  <si>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</si>
  <si>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</si>
  <si>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</si>
  <si>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</si>
  <si>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</si>
  <si>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</si>
  <si>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</si>
  <si>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</si>
  <si>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</si>
  <si>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</si>
  <si>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</si>
  <si>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</si>
  <si>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</si>
  <si>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</si>
  <si>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</si>
  <si>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</si>
  <si>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</si>
  <si>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</si>
  <si>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</si>
  <si>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</si>
  <si>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</si>
  <si>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</si>
  <si>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</si>
  <si>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</si>
  <si>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</si>
  <si>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</si>
  <si>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</si>
  <si>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</si>
  <si>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</si>
  <si>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</si>
  <si>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</si>
  <si>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</si>
  <si>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</si>
  <si>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</si>
  <si>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</si>
  <si>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</si>
  <si>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</si>
  <si>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</si>
  <si>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</si>
  <si>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</si>
  <si>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</si>
  <si>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</si>
  <si>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</si>
  <si>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</si>
  <si>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</si>
  <si>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</si>
  <si>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</si>
  <si>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</si>
  <si>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</si>
  <si>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</si>
  <si>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</si>
  <si>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</si>
  <si>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</si>
  <si>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</si>
  <si>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</si>
  <si>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</si>
  <si>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</si>
  <si>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</si>
  <si>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</si>
  <si>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</si>
  <si>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</si>
  <si>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</si>
  <si>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</si>
  <si>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</si>
  <si>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</si>
  <si>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</si>
  <si>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</si>
  <si>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</si>
  <si>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</si>
  <si>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</si>
  <si>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</si>
  <si>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</si>
  <si>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</si>
  <si>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</si>
  <si>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</si>
  <si>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</si>
  <si>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</si>
  <si>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</si>
  <si>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</si>
  <si>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</si>
  <si>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</si>
  <si>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</si>
  <si>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</si>
  <si>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</si>
  <si>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</si>
  <si>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</si>
  <si>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</si>
  <si>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</si>
  <si>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</si>
  <si>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</si>
  <si>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</si>
  <si>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</si>
  <si>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</si>
  <si>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</si>
  <si>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</si>
  <si>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</si>
  <si>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</si>
  <si>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</si>
  <si>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</si>
  <si>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</si>
  <si>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</si>
  <si>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</si>
  <si>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</si>
  <si>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</si>
  <si>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</si>
  <si>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</si>
  <si>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</si>
  <si>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</si>
  <si>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</si>
  <si>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</si>
  <si>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</si>
  <si>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</si>
  <si>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</si>
  <si>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</si>
  <si>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</si>
  <si>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</si>
  <si>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</si>
  <si>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</si>
  <si>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</si>
  <si>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</si>
  <si>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</si>
  <si>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</si>
  <si>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</si>
  <si>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</si>
  <si>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</si>
  <si>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</si>
  <si>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</si>
  <si>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</si>
  <si>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</si>
  <si>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</si>
  <si>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</si>
  <si>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</si>
  <si>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</si>
  <si>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</si>
  <si>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</si>
  <si>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</si>
  <si>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</si>
  <si>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</si>
  <si>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</si>
  <si>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</si>
  <si>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</si>
  <si>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</si>
  <si>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</si>
  <si>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</si>
  <si>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</si>
  <si>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</si>
  <si>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</si>
  <si>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</si>
  <si>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</si>
  <si>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</si>
  <si>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</si>
  <si>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</si>
  <si>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</si>
  <si>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</si>
  <si>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</si>
  <si>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</si>
  <si>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</si>
  <si>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</si>
  <si>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</si>
  <si>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</si>
  <si>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</si>
  <si>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</si>
  <si>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</si>
  <si>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</si>
  <si>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</si>
  <si>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</si>
  <si>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</si>
  <si>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</si>
  <si>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</si>
  <si>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</si>
  <si>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</si>
  <si>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</si>
  <si>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</si>
  <si>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</si>
  <si>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</si>
  <si>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</si>
  <si>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</si>
  <si>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</si>
  <si>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</si>
  <si>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</si>
  <si>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</si>
  <si>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</si>
  <si>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</si>
  <si>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</si>
  <si>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</si>
  <si>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</si>
  <si>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</si>
  <si>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</si>
  <si>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</si>
  <si>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</si>
  <si>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</si>
  <si>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</si>
  <si>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</si>
  <si>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</si>
  <si>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</si>
  <si>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</si>
  <si>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</si>
  <si>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</si>
  <si>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</si>
  <si>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</si>
  <si>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</si>
  <si>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</si>
  <si>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</si>
  <si>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</si>
  <si>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</si>
  <si>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</si>
  <si>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</si>
  <si>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</si>
  <si>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</si>
  <si>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</si>
  <si>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</si>
  <si>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</si>
  <si>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</si>
  <si>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</si>
  <si>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</si>
  <si>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</si>
  <si>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</si>
  <si>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</si>
  <si>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</si>
  <si>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</si>
  <si>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</si>
  <si>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</si>
  <si>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</si>
  <si>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</si>
  <si>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</si>
  <si>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</si>
  <si>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</si>
  <si>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</si>
  <si>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</si>
  <si>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</si>
  <si>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</si>
  <si>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</si>
  <si>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</si>
  <si>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</si>
  <si>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</si>
  <si>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</si>
  <si>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</si>
  <si>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</si>
  <si>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</si>
  <si>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</si>
  <si>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</si>
  <si>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</si>
  <si>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</si>
  <si>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</si>
  <si>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</si>
  <si>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</si>
  <si>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</si>
  <si>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</si>
  <si>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</si>
  <si>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</si>
  <si>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</si>
  <si>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</si>
  <si>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</si>
  <si>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</si>
  <si>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</si>
  <si>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</si>
  <si>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</si>
  <si>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</si>
  <si>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</si>
  <si>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</si>
  <si>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</si>
  <si>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</si>
  <si>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</si>
  <si>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</si>
  <si>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</si>
  <si>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</si>
  <si>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</si>
  <si>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</si>
  <si>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</si>
  <si>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</si>
  <si>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</si>
  <si>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</si>
  <si>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</si>
  <si>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</si>
  <si>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</si>
  <si>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</si>
  <si>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</si>
  <si>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</si>
  <si>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</si>
  <si>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</si>
  <si>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</si>
  <si>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</si>
  <si>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</si>
  <si>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</si>
  <si>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</si>
  <si>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</si>
  <si>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</si>
  <si>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</si>
  <si>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</si>
  <si>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</si>
  <si>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</si>
  <si>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</si>
  <si>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</si>
  <si>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</si>
  <si>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</si>
  <si>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</si>
  <si>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</si>
  <si>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</si>
  <si>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</si>
  <si>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</si>
  <si>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</si>
  <si>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</si>
  <si>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</si>
  <si>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</si>
  <si>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</si>
  <si>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</si>
  <si>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</si>
  <si>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</si>
  <si>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</si>
  <si>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</si>
  <si>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</si>
  <si>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</si>
  <si>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</si>
  <si>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</si>
  <si>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</si>
  <si>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</si>
  <si>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</si>
  <si>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</si>
  <si>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</si>
  <si>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</si>
  <si>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</si>
  <si>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</si>
  <si>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</si>
  <si>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</si>
  <si>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</si>
  <si>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</si>
  <si>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</si>
  <si>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</si>
  <si>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</si>
  <si>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</si>
  <si>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</si>
  <si>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</si>
  <si>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</si>
  <si>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</si>
  <si>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</si>
  <si>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</si>
  <si>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</si>
  <si>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</si>
  <si>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</si>
  <si>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</si>
  <si>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</si>
  <si>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</si>
  <si>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</si>
  <si>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</si>
  <si>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</si>
  <si>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</si>
  <si>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</si>
  <si>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</si>
  <si>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</si>
  <si>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</si>
  <si>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</si>
  <si>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</si>
  <si>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</si>
  <si>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</si>
  <si>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</si>
  <si>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</si>
  <si>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</si>
  <si>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</si>
  <si>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</si>
  <si>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</si>
  <si>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</si>
  <si>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</si>
  <si>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</si>
  <si>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</si>
  <si>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</si>
  <si>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</si>
  <si>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</si>
  <si>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</si>
  <si>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</si>
  <si>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</si>
  <si>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</si>
  <si>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</si>
  <si>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</si>
  <si>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</si>
  <si>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</si>
  <si>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</si>
  <si>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</si>
  <si>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</si>
  <si>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</si>
  <si>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</si>
  <si>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</si>
  <si>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</si>
  <si>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</si>
  <si>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</si>
  <si>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</si>
  <si>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</si>
  <si>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</si>
  <si>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</si>
  <si>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</si>
  <si>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</si>
  <si>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</si>
  <si>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</si>
  <si>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</si>
  <si>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</si>
  <si>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</si>
  <si>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</si>
  <si>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</si>
  <si>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</si>
  <si>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</si>
  <si>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</si>
  <si>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</si>
  <si>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</si>
  <si>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</si>
  <si>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</si>
  <si>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</si>
  <si>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</si>
  <si>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</si>
  <si>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</si>
  <si>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</si>
  <si>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</si>
  <si>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</si>
  <si>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</si>
  <si>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</si>
  <si>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</si>
  <si>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</si>
  <si>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</si>
  <si>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</si>
  <si>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</si>
  <si>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</si>
  <si>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</si>
  <si>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</si>
  <si>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</si>
  <si>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</si>
  <si>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</si>
  <si>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</si>
  <si>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</si>
  <si>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</si>
  <si>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</si>
  <si>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</si>
  <si>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</si>
  <si>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</si>
  <si>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</si>
  <si>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</si>
  <si>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</si>
  <si>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</si>
  <si>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</si>
  <si>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</si>
  <si>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</si>
  <si>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</si>
  <si>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</si>
  <si>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</si>
  <si>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</si>
  <si>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</si>
  <si>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</si>
  <si>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</si>
  <si>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</si>
  <si>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</si>
  <si>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</si>
  <si>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</si>
  <si>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</si>
  <si>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</si>
  <si>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</si>
  <si>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</si>
  <si>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</si>
  <si>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</si>
  <si>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</si>
  <si>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</si>
  <si>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</si>
  <si>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</si>
  <si>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</si>
  <si>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</si>
  <si>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</si>
  <si>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</si>
  <si>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</si>
  <si>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</si>
  <si>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</si>
  <si>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</si>
  <si>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</si>
  <si>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</si>
  <si>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</si>
  <si>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</si>
  <si>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</si>
  <si>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</si>
  <si>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</si>
  <si>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</si>
  <si>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</si>
  <si>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</si>
  <si>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</si>
  <si>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</si>
  <si>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</si>
  <si>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</si>
  <si>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</si>
  <si>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</si>
  <si>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</si>
  <si>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</si>
  <si>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</si>
  <si>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</si>
  <si>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</si>
  <si>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</si>
  <si>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</si>
  <si>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</si>
  <si>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</si>
  <si>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</si>
  <si>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</si>
  <si>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</si>
  <si>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</si>
  <si>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</si>
  <si>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</si>
  <si>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</si>
  <si>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</si>
  <si>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</si>
  <si>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</si>
  <si>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</si>
  <si>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</si>
  <si>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</si>
  <si>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</si>
  <si>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</si>
  <si>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</si>
  <si>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</si>
  <si>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</si>
  <si>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</si>
  <si>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</si>
  <si>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</si>
  <si>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</si>
  <si>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</si>
  <si>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</si>
  <si>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</si>
  <si>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</si>
  <si>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</si>
  <si>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</si>
  <si>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</si>
  <si>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</si>
  <si>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</si>
  <si>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</si>
  <si>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</si>
  <si>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</si>
  <si>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</si>
  <si>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</si>
  <si>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</si>
  <si>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</si>
  <si>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</si>
  <si>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</si>
  <si>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</si>
  <si>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</si>
  <si>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</si>
  <si>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</si>
  <si>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</si>
  <si>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</si>
  <si>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</si>
  <si>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</si>
  <si>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</si>
  <si>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</si>
  <si>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</si>
  <si>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</si>
  <si>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</si>
  <si>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</si>
  <si>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</si>
  <si>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</si>
  <si>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</si>
  <si>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</si>
  <si>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</si>
  <si>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</si>
  <si>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</si>
  <si>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</si>
  <si>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</si>
  <si>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</si>
  <si>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</si>
  <si>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</si>
  <si>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</si>
  <si>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</si>
  <si>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</si>
  <si>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</si>
  <si>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</si>
  <si>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</si>
  <si>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</si>
  <si>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</si>
  <si>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</si>
  <si>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</si>
  <si>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</si>
  <si>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</si>
  <si>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</si>
  <si>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</si>
  <si>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</si>
  <si>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</si>
  <si>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</si>
  <si>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</si>
  <si>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</si>
  <si>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</si>
  <si>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</si>
  <si>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</si>
  <si>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</si>
  <si>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</si>
  <si>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</si>
  <si>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</si>
  <si>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</si>
  <si>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</si>
  <si>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</si>
  <si>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</si>
  <si>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</si>
  <si>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</si>
  <si>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</si>
  <si>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</si>
  <si>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</si>
  <si>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</si>
  <si>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</si>
  <si>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</si>
  <si>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</si>
  <si>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</si>
  <si>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</si>
  <si>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</si>
  <si>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</si>
  <si>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</si>
  <si>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</si>
  <si>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</si>
  <si>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</si>
  <si>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</si>
  <si>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</si>
  <si>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</si>
  <si>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</si>
  <si>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</si>
  <si>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</si>
  <si>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</si>
  <si>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</si>
  <si>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</si>
  <si>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</si>
  <si>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</si>
  <si>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</si>
  <si>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</si>
  <si>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</si>
  <si>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</si>
  <si>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</si>
  <si>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</si>
  <si>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</si>
  <si>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</si>
  <si>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</si>
  <si>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</si>
  <si>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</si>
  <si>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</si>
  <si>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</si>
  <si>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</si>
  <si>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</si>
  <si>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</si>
  <si>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</si>
  <si>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</si>
  <si>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</si>
  <si>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</si>
  <si>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</si>
  <si>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</si>
  <si>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</si>
  <si>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</si>
  <si>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</si>
  <si>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</si>
  <si>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</si>
  <si>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</si>
  <si>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</si>
  <si>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</si>
  <si>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</si>
  <si>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</si>
  <si>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</si>
  <si>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</si>
  <si>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</si>
  <si>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</si>
  <si>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</si>
  <si>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</si>
  <si>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</si>
  <si>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</si>
  <si>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</si>
  <si>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</si>
  <si>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</si>
  <si>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</si>
  <si>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</si>
  <si>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</si>
  <si>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</si>
  <si>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</si>
  <si>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</si>
  <si>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</si>
  <si>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</si>
  <si>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</si>
  <si>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</si>
  <si>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</si>
  <si>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</si>
  <si>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</si>
  <si>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</si>
  <si>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</si>
  <si>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</si>
  <si>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</si>
  <si>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</si>
  <si>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</si>
  <si>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</si>
  <si>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</si>
  <si>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</si>
  <si>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</si>
  <si>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</si>
  <si>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</si>
  <si>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</si>
  <si>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</si>
  <si>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</si>
  <si>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</si>
  <si>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</si>
  <si>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</si>
  <si>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</si>
  <si>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</si>
  <si>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</si>
  <si>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</si>
  <si>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</si>
  <si>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</si>
  <si>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</si>
  <si>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</si>
  <si>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</si>
  <si>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</si>
  <si>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</si>
  <si>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</si>
  <si>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</si>
  <si>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</si>
  <si>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</si>
  <si>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</si>
  <si>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</si>
  <si>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</si>
  <si>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</si>
  <si>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</si>
  <si>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</si>
  <si>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</si>
  <si>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</si>
  <si>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</si>
  <si>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</si>
  <si>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</si>
  <si>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</si>
  <si>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</si>
  <si>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</si>
  <si>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</si>
  <si>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</si>
  <si>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</si>
  <si>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</si>
  <si>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</si>
  <si>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</si>
  <si>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</si>
  <si>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</si>
  <si>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</si>
  <si>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</si>
  <si>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</si>
  <si>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</si>
  <si>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</si>
  <si>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</si>
  <si>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</si>
  <si>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</si>
  <si>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</si>
  <si>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</si>
  <si>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</si>
  <si>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</si>
  <si>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</si>
  <si>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</si>
  <si>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</si>
  <si>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</si>
  <si>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</si>
  <si>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</si>
  <si>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</si>
  <si>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</si>
  <si>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</si>
  <si>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</si>
  <si>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</si>
  <si>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</si>
  <si>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</si>
  <si>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</si>
  <si>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</si>
  <si>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</si>
  <si>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</si>
  <si>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</si>
  <si>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</si>
  <si>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</si>
  <si>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</si>
  <si>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</si>
  <si>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</si>
  <si>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</si>
  <si>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</si>
  <si>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</si>
  <si>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</si>
  <si>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</si>
  <si>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</si>
  <si>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</si>
  <si>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</si>
  <si>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</si>
  <si>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</si>
  <si>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</si>
  <si>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</si>
  <si>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</si>
  <si>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</si>
  <si>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</si>
  <si>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</si>
  <si>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</si>
  <si>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</si>
  <si>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</si>
  <si>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</si>
  <si>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</si>
  <si>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</si>
  <si>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</si>
  <si>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</si>
  <si>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</si>
  <si>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</si>
  <si>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</si>
  <si>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</si>
  <si>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</si>
  <si>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</si>
  <si>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</si>
  <si>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</si>
  <si>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</si>
  <si>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</si>
  <si>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</si>
  <si>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</si>
  <si>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</si>
  <si>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</si>
  <si>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</si>
  <si>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</si>
  <si>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</si>
  <si>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</si>
  <si>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</si>
  <si>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</si>
  <si>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</si>
  <si>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</si>
  <si>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</si>
  <si>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</si>
  <si>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</si>
  <si>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</si>
  <si>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</si>
  <si>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</si>
  <si>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</si>
  <si>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</si>
  <si>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</si>
  <si>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</si>
  <si>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</si>
  <si>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</si>
  <si>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</si>
  <si>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</si>
  <si>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</si>
  <si>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</si>
  <si>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</si>
  <si>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</si>
  <si>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</si>
  <si>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</si>
  <si>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</si>
  <si>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</si>
  <si>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</si>
  <si>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</si>
  <si>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</si>
  <si>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</si>
  <si>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</si>
  <si>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</si>
  <si>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</si>
  <si>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</si>
  <si>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</si>
  <si>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</si>
  <si>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</si>
  <si>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</si>
  <si>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</si>
  <si>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</si>
  <si>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</si>
  <si>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</si>
  <si>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</si>
  <si>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</si>
  <si>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</si>
  <si>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</si>
  <si>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</si>
  <si>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</si>
  <si>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</si>
  <si>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</si>
  <si>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</si>
  <si>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</si>
  <si>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</si>
  <si>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</si>
  <si>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</si>
  <si>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</si>
  <si>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</si>
  <si>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</si>
  <si>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</si>
  <si>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</si>
  <si>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</si>
  <si>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</si>
  <si>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</si>
  <si>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</si>
  <si>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</si>
  <si>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</si>
  <si>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</si>
  <si>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</si>
  <si>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</si>
  <si>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</si>
  <si>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</si>
  <si>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</si>
  <si>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</si>
  <si>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</si>
  <si>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</si>
  <si>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</si>
  <si>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</si>
  <si>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</si>
  <si>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</si>
  <si>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</si>
  <si>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</si>
  <si>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</si>
  <si>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</si>
  <si>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</si>
  <si>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</si>
  <si>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</si>
  <si>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</si>
  <si>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</si>
  <si>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</si>
  <si>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</si>
  <si>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</si>
  <si>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</si>
  <si>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</si>
  <si>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</si>
  <si>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</si>
  <si>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</si>
  <si>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</si>
  <si>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</si>
  <si>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</si>
  <si>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</si>
  <si>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</si>
  <si>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</si>
  <si>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</si>
  <si>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</si>
  <si>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</si>
  <si>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</si>
  <si>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</si>
  <si>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</si>
  <si>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</si>
  <si>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</si>
  <si>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</si>
  <si>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</si>
  <si>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</si>
  <si>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</si>
  <si>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</si>
  <si>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</si>
  <si>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</si>
  <si>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</si>
  <si>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</si>
  <si>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</si>
  <si>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</si>
  <si>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</si>
  <si>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</si>
  <si>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</si>
  <si>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</si>
  <si>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</si>
  <si>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</si>
  <si>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</si>
  <si>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</si>
  <si>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</si>
  <si>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</si>
  <si>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</si>
  <si>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</si>
  <si>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</si>
  <si>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</si>
  <si>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</si>
  <si>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</si>
  <si>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</si>
  <si>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</si>
  <si>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</si>
  <si>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</si>
  <si>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</si>
  <si>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</si>
  <si>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</si>
  <si>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</si>
  <si>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</si>
  <si>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</si>
  <si>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</si>
  <si>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</si>
  <si>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</si>
  <si>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</si>
  <si>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</si>
  <si>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</si>
  <si>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</si>
  <si>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</si>
  <si>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</si>
  <si>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</si>
  <si>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</si>
  <si>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</si>
  <si>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</si>
  <si>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</si>
  <si>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</si>
  <si>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</si>
  <si>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</si>
  <si>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</si>
  <si>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</si>
  <si>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</si>
  <si>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</si>
  <si>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</si>
  <si>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</si>
  <si>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</si>
  <si>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</si>
  <si>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</si>
  <si>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</si>
  <si>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</si>
  <si>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</si>
  <si>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</si>
  <si>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</si>
  <si>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</si>
  <si>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</si>
  <si>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</si>
  <si>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</si>
  <si>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</si>
  <si>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</si>
  <si>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</si>
  <si>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</si>
  <si>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</si>
  <si>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</si>
  <si>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</si>
  <si>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</si>
  <si>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</si>
  <si>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</si>
  <si>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</si>
  <si>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</si>
  <si>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</si>
  <si>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</si>
  <si>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</si>
  <si>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</si>
  <si>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</si>
  <si>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</si>
  <si>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</si>
  <si>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</si>
  <si>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</si>
  <si>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</si>
  <si>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</si>
  <si>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</si>
  <si>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</si>
  <si>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</si>
  <si>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</si>
  <si>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</si>
  <si>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</si>
  <si>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</si>
  <si>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</si>
  <si>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</si>
  <si>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</si>
  <si>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</si>
  <si>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</si>
  <si>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</si>
  <si>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</si>
  <si>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</si>
  <si>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</si>
  <si>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</si>
  <si>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</si>
  <si>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</si>
  <si>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</si>
  <si>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</si>
  <si>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</si>
  <si>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</si>
  <si>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</si>
  <si>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</si>
  <si>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</si>
  <si>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</si>
  <si>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</si>
  <si>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</si>
  <si>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</si>
  <si>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</si>
  <si>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</si>
  <si>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</si>
  <si>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</si>
  <si>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</si>
  <si>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</si>
  <si>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</si>
  <si>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</si>
  <si>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</si>
  <si>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</si>
  <si>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</si>
  <si>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</si>
  <si>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</si>
  <si>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</si>
  <si>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</si>
  <si>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</si>
  <si>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</si>
  <si>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</si>
  <si>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</si>
  <si>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</si>
  <si>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</si>
  <si>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</si>
  <si>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</si>
  <si>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</si>
  <si>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</si>
  <si>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</si>
  <si>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</si>
  <si>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</si>
  <si>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</si>
  <si>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</si>
  <si>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</si>
  <si>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</si>
  <si>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</si>
  <si>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</si>
  <si>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</si>
  <si>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</si>
  <si>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</si>
  <si>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</si>
  <si>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</si>
  <si>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</si>
  <si>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</si>
  <si>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</si>
  <si>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</si>
  <si>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</si>
  <si>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</si>
  <si>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</si>
  <si>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</si>
  <si>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</si>
  <si>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</si>
  <si>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</si>
  <si>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</si>
  <si>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</si>
  <si>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</si>
  <si>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</si>
  <si>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</si>
  <si>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</si>
  <si>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</si>
  <si>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</si>
  <si>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</si>
  <si>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</si>
  <si>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</si>
  <si>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</si>
  <si>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</si>
  <si>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</si>
  <si>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</si>
  <si>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</si>
  <si>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</si>
  <si>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</si>
  <si>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</si>
  <si>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</si>
  <si>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</si>
  <si>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</si>
  <si>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</si>
  <si>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</si>
  <si>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</si>
  <si>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</si>
  <si>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</si>
  <si>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</si>
  <si>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</si>
  <si>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</si>
  <si>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</si>
  <si>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</si>
  <si>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</si>
  <si>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</si>
  <si>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</si>
  <si>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</si>
  <si>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</si>
  <si>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</si>
  <si>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</si>
  <si>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</si>
  <si>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</si>
  <si>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</si>
  <si>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</si>
  <si>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</si>
  <si>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</si>
  <si>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</si>
  <si>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</si>
  <si>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</si>
  <si>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</si>
  <si>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</si>
  <si>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</si>
  <si>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</si>
  <si>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</si>
  <si>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</si>
  <si>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</si>
  <si>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</si>
  <si>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</si>
  <si>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</si>
  <si>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</si>
  <si>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</si>
  <si>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</si>
  <si>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</si>
  <si>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</si>
  <si>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</si>
  <si>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</si>
  <si>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</si>
  <si>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</si>
  <si>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</si>
  <si>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</si>
  <si>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</si>
  <si>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</si>
  <si>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</si>
  <si>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</si>
  <si>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</si>
  <si>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</si>
  <si>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</si>
  <si>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</si>
  <si>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</si>
  <si>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</si>
  <si>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</si>
  <si>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</si>
  <si>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</si>
  <si>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</si>
  <si>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</si>
  <si>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</si>
  <si>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</si>
  <si>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</si>
  <si>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</si>
  <si>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</si>
  <si>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</si>
  <si>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</si>
  <si>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</si>
  <si>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</si>
  <si>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</si>
  <si>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</si>
  <si>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</si>
  <si>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</si>
  <si>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</si>
  <si>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</si>
  <si>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</si>
  <si>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</si>
  <si>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</si>
  <si>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</si>
  <si>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</si>
  <si>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</si>
  <si>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</si>
  <si>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</si>
  <si>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</si>
  <si>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</si>
  <si>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</si>
  <si>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</si>
  <si>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</si>
  <si>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</si>
  <si>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</si>
  <si>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</si>
  <si>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</si>
  <si>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</si>
  <si>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</si>
  <si>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</si>
  <si>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</si>
  <si>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</si>
  <si>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</si>
  <si>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</si>
  <si>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</si>
  <si>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</si>
  <si>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</si>
  <si>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</si>
  <si>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</si>
  <si>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</si>
  <si>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</si>
  <si>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</si>
  <si>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</si>
  <si>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</si>
  <si>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</si>
  <si>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</si>
  <si>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</si>
  <si>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</si>
  <si>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</si>
  <si>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</si>
  <si>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</si>
  <si>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</si>
  <si>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</si>
  <si>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</si>
  <si>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</si>
  <si>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</si>
  <si>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</si>
  <si>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</si>
  <si>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</si>
  <si>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</si>
  <si>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</si>
  <si>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</si>
  <si>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</si>
  <si>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</si>
  <si>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</si>
  <si>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</si>
  <si>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</si>
  <si>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</si>
  <si>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</si>
  <si>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</si>
  <si>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</si>
  <si>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</si>
  <si>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</si>
  <si>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</si>
  <si>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</si>
  <si>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</si>
  <si>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</si>
  <si>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</si>
  <si>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</si>
  <si>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</si>
  <si>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</si>
  <si>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</si>
  <si>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</si>
  <si>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</si>
  <si>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</si>
  <si>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</si>
  <si>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</si>
  <si>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</si>
  <si>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</si>
  <si>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</si>
  <si>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</si>
  <si>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</si>
  <si>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</si>
  <si>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</si>
  <si>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</si>
  <si>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</si>
  <si>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</si>
  <si>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</si>
  <si>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</si>
  <si>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</si>
  <si>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</si>
  <si>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</si>
  <si>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</si>
  <si>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</si>
  <si>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</si>
  <si>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</si>
  <si>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</si>
  <si>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</si>
  <si>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</si>
  <si>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</si>
  <si>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</si>
  <si>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</si>
  <si>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</si>
  <si>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</si>
  <si>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</si>
  <si>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</si>
  <si>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</si>
  <si>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</si>
  <si>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</si>
  <si>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</si>
  <si>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</si>
  <si>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</si>
  <si>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</si>
  <si>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</si>
  <si>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</si>
  <si>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</si>
  <si>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</si>
  <si>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</si>
  <si>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</si>
  <si>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</si>
  <si>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</si>
  <si>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</si>
  <si>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</si>
  <si>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</si>
  <si>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</si>
  <si>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</si>
  <si>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</si>
  <si>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</si>
  <si>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</si>
  <si>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</si>
  <si>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</si>
  <si>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</si>
  <si>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</si>
  <si>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</si>
  <si>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</si>
  <si>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</si>
  <si>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</si>
  <si>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</si>
  <si>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</si>
  <si>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</si>
  <si>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</si>
  <si>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</si>
  <si>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</si>
  <si>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</si>
  <si>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</si>
  <si>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</si>
  <si>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</si>
  <si>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</si>
  <si>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</si>
  <si>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</si>
  <si>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</si>
  <si>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</si>
  <si>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</si>
  <si>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</si>
  <si>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</si>
  <si>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</si>
  <si>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</si>
  <si>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</si>
  <si>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</si>
  <si>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</si>
  <si>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</si>
  <si>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</si>
  <si>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</si>
  <si>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</si>
  <si>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</si>
  <si>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</si>
  <si>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</si>
  <si>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</si>
  <si>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</si>
  <si>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</si>
  <si>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</si>
  <si>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</si>
  <si>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</si>
  <si>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</si>
  <si>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</si>
  <si>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</si>
  <si>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</si>
  <si>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</si>
  <si>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</si>
  <si>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</si>
  <si>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</si>
  <si>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</si>
  <si>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</si>
  <si>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</si>
  <si>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</si>
  <si>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</si>
  <si>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</si>
  <si>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</si>
  <si>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</si>
  <si>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</si>
  <si>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</si>
  <si>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</si>
  <si>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</si>
  <si>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</si>
  <si>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</si>
  <si>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</si>
  <si>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</si>
  <si>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</si>
  <si>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</si>
  <si>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</si>
  <si>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</si>
  <si>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</si>
  <si>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</si>
  <si>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</si>
  <si>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</si>
  <si>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</si>
  <si>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</si>
  <si>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</si>
  <si>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</si>
  <si>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</si>
  <si>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</si>
  <si>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</si>
  <si>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</si>
  <si>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</si>
  <si>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</si>
  <si>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</si>
  <si>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</si>
  <si>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</si>
  <si>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</si>
  <si>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</si>
  <si>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</si>
  <si>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</si>
  <si>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</si>
  <si>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</si>
  <si>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</si>
  <si>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</si>
  <si>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</si>
  <si>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</si>
  <si>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</si>
  <si>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</si>
  <si>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</si>
  <si>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</si>
  <si>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</si>
  <si>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</si>
  <si>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</si>
  <si>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</si>
  <si>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</si>
  <si>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</si>
  <si>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</si>
  <si>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</si>
  <si>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</si>
  <si>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</si>
  <si>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</si>
  <si>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</si>
  <si>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</si>
  <si>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</si>
  <si>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</si>
  <si>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</si>
  <si>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</si>
  <si>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</si>
  <si>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</si>
  <si>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</si>
  <si>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</si>
  <si>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</si>
  <si>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</si>
  <si>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</si>
  <si>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</si>
  <si>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</si>
  <si>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</si>
  <si>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</si>
  <si>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</si>
  <si>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</si>
  <si>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</si>
  <si>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</si>
  <si>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</si>
  <si>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</si>
  <si>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</si>
  <si>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</si>
  <si>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</si>
  <si>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</si>
  <si>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</si>
  <si>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</si>
  <si>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</si>
  <si>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</si>
  <si>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</si>
  <si>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</si>
  <si>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</si>
  <si>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</si>
  <si>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</si>
  <si>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</si>
  <si>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</si>
  <si>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</si>
  <si>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</si>
  <si>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</si>
  <si>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</si>
  <si>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</si>
  <si>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</si>
  <si>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</si>
  <si>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</si>
  <si>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</si>
  <si>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</si>
  <si>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</si>
  <si>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</si>
  <si>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</si>
  <si>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</si>
  <si>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</si>
  <si>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</si>
  <si>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</si>
  <si>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</si>
  <si>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</si>
  <si>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</si>
  <si>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</si>
  <si>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</si>
  <si>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</si>
  <si>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</si>
  <si>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</si>
  <si>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</si>
  <si>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</si>
  <si>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</si>
  <si>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</si>
  <si>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</si>
  <si>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</si>
  <si>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</si>
  <si>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</si>
  <si>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</si>
  <si>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</si>
  <si>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</si>
  <si>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</si>
  <si>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</si>
  <si>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</si>
  <si>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</si>
  <si>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</si>
  <si>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</si>
  <si>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</si>
  <si>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</si>
  <si>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</si>
  <si>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</si>
  <si>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</si>
  <si>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</si>
  <si>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</si>
  <si>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</si>
  <si>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</si>
  <si>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</si>
  <si>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</si>
  <si>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</si>
  <si>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</si>
  <si>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</si>
  <si>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</si>
  <si>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</si>
  <si>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</si>
  <si>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</si>
  <si>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</si>
  <si>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</si>
  <si>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</si>
  <si>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</si>
  <si>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</si>
  <si>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</si>
  <si>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</si>
  <si>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</si>
  <si>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</si>
  <si>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</si>
  <si>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</si>
  <si>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</si>
  <si>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</si>
  <si>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</si>
  <si>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</si>
  <si>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</si>
  <si>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</si>
  <si>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</si>
  <si>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</si>
  <si>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</si>
  <si>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</si>
  <si>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</si>
  <si>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</si>
  <si>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</si>
  <si>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</si>
  <si>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</si>
  <si>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</si>
  <si>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</si>
  <si>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</si>
  <si>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</si>
  <si>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</si>
  <si>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</si>
  <si>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</si>
  <si>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</si>
  <si>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</si>
  <si>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</si>
  <si>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</si>
  <si>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</si>
  <si>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</si>
  <si>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</si>
  <si>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</si>
  <si>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</si>
  <si>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</si>
  <si>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</si>
  <si>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</si>
  <si>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</si>
  <si>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</si>
  <si>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</si>
  <si>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</si>
  <si>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</si>
  <si>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</si>
  <si>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</si>
  <si>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</si>
  <si>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</si>
  <si>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</si>
  <si>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</si>
  <si>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</si>
  <si>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</si>
  <si>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</si>
  <si>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</si>
  <si>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</si>
  <si>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</si>
  <si>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</si>
  <si>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</si>
  <si>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</si>
  <si>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</si>
  <si>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</si>
  <si>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</si>
  <si>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</si>
  <si>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</si>
  <si>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</si>
  <si>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</si>
  <si>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</si>
  <si>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</si>
  <si>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</si>
  <si>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</si>
  <si>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</si>
  <si>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</si>
  <si>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</si>
  <si>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</si>
  <si>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</si>
  <si>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</si>
  <si>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</si>
  <si>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</si>
  <si>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</si>
  <si>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</si>
  <si>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</si>
  <si>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</si>
  <si>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</si>
  <si>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</si>
  <si>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</si>
  <si>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</si>
  <si>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</si>
  <si>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</si>
  <si>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</si>
  <si>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</si>
  <si>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</si>
  <si>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</si>
  <si>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</si>
  <si>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</si>
  <si>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</si>
  <si>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</si>
  <si>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</si>
  <si>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</si>
  <si>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</si>
  <si>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</si>
  <si>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</si>
  <si>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</si>
  <si>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</si>
  <si>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</si>
  <si>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</si>
  <si>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</si>
  <si>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</si>
  <si>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</si>
  <si>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</si>
  <si>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</si>
  <si>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</si>
  <si>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</si>
  <si>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</si>
  <si>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</si>
  <si>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</si>
  <si>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</si>
  <si>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</si>
  <si>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</si>
  <si>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</si>
  <si>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</si>
  <si>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</si>
  <si>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</si>
  <si>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</si>
  <si>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</si>
  <si>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</si>
  <si>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</si>
  <si>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</si>
  <si>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</si>
  <si>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</si>
  <si>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</si>
  <si>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</si>
  <si>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</si>
  <si>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</si>
  <si>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</si>
  <si>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</si>
  <si>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</si>
  <si>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</si>
  <si>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</si>
  <si>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</si>
  <si>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</si>
  <si>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</si>
  <si>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</si>
  <si>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</si>
  <si>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</si>
  <si>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</si>
  <si>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</si>
  <si>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</si>
  <si>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</si>
  <si>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</si>
  <si>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</si>
  <si>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</si>
  <si>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</si>
  <si>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</si>
  <si>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</si>
  <si>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</si>
  <si>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</si>
  <si>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</si>
  <si>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</si>
  <si>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</si>
  <si>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</si>
  <si>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</si>
  <si>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</si>
  <si>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</si>
  <si>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</si>
  <si>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</si>
  <si>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</si>
  <si>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</si>
  <si>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</si>
  <si>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</si>
  <si>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</si>
  <si>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</si>
  <si>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</si>
  <si>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</si>
  <si>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</si>
  <si>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</si>
  <si>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</si>
  <si>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</si>
  <si>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</si>
  <si>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</si>
  <si>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</si>
  <si>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</si>
  <si>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</si>
  <si>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</si>
  <si>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</si>
  <si>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</si>
  <si>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</si>
  <si>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</si>
  <si>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</si>
  <si>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</si>
  <si>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</si>
  <si>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</si>
  <si>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</si>
  <si>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</si>
  <si>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</si>
  <si>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</si>
  <si>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</si>
  <si>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</si>
  <si>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</si>
  <si>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</si>
  <si>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</si>
  <si>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</si>
  <si>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</si>
  <si>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</si>
  <si>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</si>
  <si>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</si>
  <si>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</si>
  <si>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</si>
  <si>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</si>
  <si>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</si>
  <si>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</si>
  <si>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</si>
  <si>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</si>
  <si>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</si>
  <si>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</si>
  <si>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</si>
  <si>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</si>
  <si>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</si>
  <si>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</si>
  <si>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</si>
  <si>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</si>
  <si>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</si>
  <si>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</si>
  <si>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</si>
  <si>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</si>
  <si>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</si>
  <si>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</si>
  <si>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</si>
  <si>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</si>
  <si>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</si>
  <si>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</si>
  <si>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</si>
  <si>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</si>
  <si>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</si>
  <si>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</si>
  <si>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</si>
  <si>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</si>
  <si>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</si>
  <si>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</si>
  <si>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</si>
  <si>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</si>
  <si>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</si>
  <si>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</si>
  <si>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</si>
  <si>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</si>
  <si>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</si>
  <si>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</si>
  <si>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</si>
  <si>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</si>
  <si>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</si>
  <si>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</si>
  <si>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</si>
  <si>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</si>
  <si>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</si>
  <si>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</si>
  <si>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</si>
  <si>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</si>
  <si>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</si>
  <si>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</si>
  <si>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</si>
  <si>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</si>
  <si>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</si>
  <si>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</si>
  <si>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</si>
  <si>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</si>
  <si>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</si>
  <si>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</si>
  <si>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</si>
  <si>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</si>
  <si>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</si>
  <si>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</si>
  <si>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</si>
  <si>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</si>
  <si>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</si>
  <si>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</si>
  <si>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</si>
  <si>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</si>
  <si>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</si>
  <si>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</si>
  <si>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</si>
  <si>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</si>
  <si>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</si>
  <si>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</si>
  <si>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</si>
  <si>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</si>
  <si>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</si>
  <si>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</si>
  <si>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</si>
  <si>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</si>
  <si>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</si>
  <si>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</si>
  <si>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</si>
  <si>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</si>
  <si>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</si>
  <si>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</si>
  <si>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</si>
  <si>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</si>
  <si>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</si>
  <si>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</si>
  <si>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</si>
  <si>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</si>
  <si>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</si>
  <si>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</si>
  <si>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</si>
  <si>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</si>
  <si>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</si>
  <si>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</si>
  <si>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</si>
  <si>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</si>
  <si>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</si>
  <si>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</si>
  <si>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</si>
  <si>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</si>
  <si>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</si>
  <si>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</si>
  <si>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</si>
  <si>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</si>
  <si>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</si>
  <si>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</si>
  <si>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</si>
  <si>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</si>
  <si>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</si>
  <si>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</si>
  <si>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</si>
  <si>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</si>
  <si>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</si>
  <si>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</si>
  <si>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</si>
  <si>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</si>
  <si>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</si>
  <si>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</si>
  <si>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</si>
  <si>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</si>
  <si>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</si>
  <si>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</si>
  <si>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</si>
  <si>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</si>
  <si>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</si>
  <si>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</si>
  <si>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</si>
  <si>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</si>
  <si>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</si>
  <si>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</si>
  <si>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</si>
  <si>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</si>
  <si>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</si>
  <si>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</si>
  <si>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</si>
  <si>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</si>
  <si>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</si>
  <si>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</si>
  <si>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</si>
  <si>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</si>
  <si>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</si>
  <si>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</si>
  <si>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</si>
  <si>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</si>
  <si>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</si>
  <si>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</si>
  <si>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</si>
  <si>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</si>
  <si>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</si>
  <si>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</si>
  <si>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</si>
  <si>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</si>
  <si>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</si>
  <si>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</si>
  <si>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</si>
  <si>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</si>
  <si>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</si>
  <si>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</si>
  <si>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</si>
  <si>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</si>
  <si>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</si>
  <si>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</si>
  <si>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</si>
  <si>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</si>
  <si>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</si>
  <si>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</si>
  <si>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</si>
  <si>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</si>
  <si>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</si>
  <si>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</si>
  <si>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</si>
  <si>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</si>
  <si>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</si>
  <si>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</si>
  <si>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</si>
  <si>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</si>
  <si>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</si>
  <si>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</si>
  <si>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</si>
  <si>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</si>
  <si>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</si>
  <si>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</si>
  <si>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</si>
  <si>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</si>
  <si>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</si>
  <si>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</si>
  <si>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</si>
  <si>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</si>
  <si>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</si>
  <si>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</si>
  <si>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</si>
  <si>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</si>
  <si>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</si>
  <si>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</si>
  <si>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</si>
  <si>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</si>
  <si>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</si>
  <si>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</si>
  <si>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</si>
  <si>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</si>
  <si>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</si>
  <si>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</si>
  <si>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</si>
  <si>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</si>
  <si>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</si>
  <si>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</si>
  <si>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</si>
  <si>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</si>
  <si>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</si>
  <si>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</si>
  <si>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</si>
  <si>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</si>
  <si>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</si>
  <si>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</si>
  <si>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</si>
  <si>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</si>
  <si>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</si>
  <si>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</si>
  <si>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</si>
  <si>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</si>
  <si>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</si>
  <si>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</si>
  <si>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</si>
  <si>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</si>
  <si>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</si>
  <si>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</si>
  <si>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</si>
  <si>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</si>
  <si>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</si>
  <si>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</si>
  <si>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</si>
  <si>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</si>
  <si>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</si>
  <si>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</si>
  <si>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</si>
  <si>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</si>
  <si>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</si>
  <si>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</si>
  <si>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</si>
  <si>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</si>
  <si>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</si>
  <si>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</si>
  <si>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</si>
  <si>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</si>
  <si>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</si>
  <si>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</si>
  <si>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</si>
  <si>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</si>
  <si>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</si>
  <si>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</si>
  <si>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</si>
  <si>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</si>
  <si>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</si>
  <si>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</si>
  <si>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</si>
  <si>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</si>
  <si>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</si>
  <si>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</si>
  <si>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</si>
  <si>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</si>
  <si>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</si>
  <si>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</si>
  <si>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</si>
  <si>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</si>
  <si>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</si>
  <si>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</si>
  <si>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</si>
  <si>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</si>
  <si>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</si>
  <si>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</si>
  <si>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</si>
  <si>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</si>
  <si>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</si>
  <si>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</si>
  <si>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</si>
  <si>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</si>
  <si>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</si>
  <si>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</si>
  <si>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</si>
  <si>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</si>
  <si>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</si>
  <si>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</si>
  <si>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</si>
  <si>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</si>
  <si>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</si>
  <si>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</si>
  <si>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</si>
  <si>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</si>
  <si>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</si>
  <si>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</si>
  <si>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</si>
  <si>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</si>
  <si>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</si>
  <si>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</si>
  <si>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</si>
  <si>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</si>
  <si>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</si>
  <si>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</si>
  <si>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</si>
  <si>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</si>
  <si>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</si>
  <si>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</si>
  <si>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</si>
  <si>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</si>
  <si>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</si>
  <si>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</si>
  <si>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</si>
  <si>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</si>
  <si>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</si>
  <si>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</si>
  <si>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</si>
  <si>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</si>
  <si>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</si>
  <si>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</si>
  <si>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</si>
  <si>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</si>
  <si>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</si>
  <si>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</si>
  <si>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</si>
  <si>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</si>
  <si>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</si>
  <si>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</si>
  <si>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</si>
  <si>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</si>
  <si>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</si>
  <si>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</si>
  <si>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</si>
  <si>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</si>
  <si>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</si>
  <si>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</si>
  <si>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</si>
  <si>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</si>
  <si>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</si>
  <si>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</si>
  <si>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</si>
  <si>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</si>
  <si>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</si>
  <si>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</si>
  <si>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</si>
  <si>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</si>
  <si>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</si>
  <si>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</si>
  <si>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</si>
  <si>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</si>
  <si>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</si>
  <si>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</si>
  <si>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</si>
  <si>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</si>
  <si>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</si>
  <si>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</si>
  <si>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</si>
  <si>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</si>
  <si>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</si>
  <si>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</si>
  <si>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</si>
  <si>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</si>
  <si>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</si>
  <si>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</si>
  <si>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</si>
  <si>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</si>
  <si>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</si>
  <si>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</si>
  <si>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</si>
  <si>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</si>
  <si>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</si>
  <si>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</si>
  <si>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</si>
  <si>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</si>
  <si>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</si>
  <si>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</si>
  <si>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</si>
  <si>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</si>
  <si>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</si>
  <si>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</si>
  <si>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</si>
  <si>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</si>
  <si>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</si>
  <si>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</si>
  <si>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</si>
  <si>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</si>
  <si>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</si>
  <si>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</si>
  <si>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</si>
  <si>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</si>
  <si>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</si>
  <si>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</si>
  <si>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</si>
  <si>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</si>
  <si>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</si>
  <si>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</si>
  <si>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</si>
  <si>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</si>
  <si>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</si>
  <si>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</si>
  <si>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</si>
  <si>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</si>
  <si>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</si>
  <si>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</si>
  <si>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</si>
  <si>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</si>
  <si>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</si>
  <si>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</si>
  <si>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</si>
  <si>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</si>
  <si>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</si>
  <si>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</si>
  <si>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</si>
  <si>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</si>
  <si>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</si>
  <si>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</si>
  <si>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</si>
  <si>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</si>
  <si>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</si>
  <si>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</si>
  <si>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</si>
  <si>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</si>
  <si>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</si>
  <si>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</si>
  <si>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</si>
  <si>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</si>
  <si>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</si>
  <si>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</si>
  <si>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</si>
  <si>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</si>
  <si>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</si>
  <si>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</si>
  <si>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</si>
  <si>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</si>
  <si>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</si>
  <si>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</si>
  <si>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</si>
  <si>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</si>
  <si>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</si>
  <si>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</si>
  <si>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</si>
  <si>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</si>
  <si>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</si>
  <si>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</si>
  <si>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</si>
  <si>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</si>
  <si>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</si>
  <si>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</si>
  <si>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</si>
  <si>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</si>
  <si>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</si>
  <si>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</si>
  <si>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</si>
  <si>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</si>
  <si>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</si>
  <si>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</si>
  <si>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</si>
  <si>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</si>
  <si>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</si>
  <si>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</si>
  <si>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</si>
  <si>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</si>
  <si>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</si>
  <si>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</si>
  <si>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</si>
  <si>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</si>
  <si>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</si>
  <si>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</si>
  <si>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</si>
  <si>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</si>
  <si>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</si>
  <si>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</si>
  <si>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</si>
  <si>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</si>
  <si>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</si>
  <si>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</si>
  <si>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</si>
  <si>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</si>
  <si>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</si>
  <si>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</si>
  <si>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</si>
  <si>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</si>
  <si>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</si>
  <si>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</si>
  <si>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</si>
  <si>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</si>
  <si>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</si>
  <si>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</si>
  <si>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</si>
  <si>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</si>
  <si>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</si>
  <si>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</si>
  <si>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</si>
  <si>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</si>
  <si>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</si>
  <si>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</si>
  <si>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</si>
  <si>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</si>
  <si>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</si>
  <si>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</si>
  <si>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</si>
  <si>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</si>
  <si>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</si>
  <si>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</si>
  <si>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</si>
  <si>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</si>
  <si>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</si>
  <si>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</si>
  <si>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</si>
  <si>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</si>
  <si>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</si>
  <si>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</si>
  <si>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</si>
  <si>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</si>
  <si>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</si>
  <si>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</si>
  <si>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</si>
  <si>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</si>
  <si>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</si>
  <si>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</si>
  <si>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</si>
  <si>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</si>
  <si>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</si>
  <si>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</si>
  <si>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</si>
  <si>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</si>
  <si>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</si>
  <si>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</si>
  <si>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</si>
  <si>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</si>
  <si>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</si>
  <si>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</si>
  <si>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</si>
  <si>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</si>
  <si>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</si>
  <si>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</si>
  <si>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</si>
  <si>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</si>
  <si>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</si>
  <si>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</si>
  <si>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</si>
  <si>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</si>
  <si>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</si>
  <si>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</si>
  <si>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</si>
  <si>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</si>
  <si>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</si>
  <si>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</si>
  <si>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</si>
  <si>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</si>
  <si>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</si>
  <si>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</si>
  <si>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</si>
  <si>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</si>
  <si>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</si>
  <si>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</si>
  <si>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</si>
  <si>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</si>
  <si>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</si>
  <si>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</si>
  <si>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</si>
  <si>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</si>
  <si>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</si>
  <si>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</si>
  <si>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</si>
  <si>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</si>
  <si>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</si>
  <si>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</si>
  <si>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</si>
  <si>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</si>
  <si>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</si>
  <si>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</si>
  <si>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</si>
  <si>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</si>
  <si>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</si>
  <si>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</si>
  <si>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</si>
  <si>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</si>
  <si>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</si>
  <si>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</si>
  <si>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</si>
  <si>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</si>
  <si>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</si>
  <si>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</si>
  <si>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</si>
  <si>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</si>
  <si>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</si>
  <si>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</si>
  <si>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</si>
  <si>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</si>
  <si>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</si>
  <si>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</si>
  <si>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</si>
  <si>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</si>
  <si>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</si>
  <si>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</si>
  <si>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</si>
  <si>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</si>
  <si>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</si>
  <si>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</si>
  <si>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</si>
  <si>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</si>
  <si>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</si>
  <si>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</si>
  <si>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</si>
  <si>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</si>
  <si>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</si>
  <si>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</si>
  <si>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</si>
  <si>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</si>
  <si>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</si>
  <si>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</si>
  <si>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</si>
  <si>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</si>
  <si>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</si>
  <si>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</si>
  <si>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</si>
  <si>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</si>
  <si>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</si>
  <si>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</si>
  <si>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</si>
  <si>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</si>
  <si>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</si>
  <si>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</si>
  <si>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</si>
  <si>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</si>
  <si>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</si>
  <si>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</si>
  <si>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</si>
  <si>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</si>
  <si>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</si>
  <si>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</si>
  <si>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</si>
  <si>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</si>
  <si>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</si>
  <si>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</si>
  <si>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</si>
  <si>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</si>
  <si>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</si>
  <si>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</si>
  <si>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</si>
  <si>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</si>
  <si>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</si>
  <si>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</si>
  <si>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</si>
  <si>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</si>
  <si>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</si>
  <si>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</si>
  <si>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</si>
  <si>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</si>
  <si>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</si>
  <si>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</si>
  <si>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</si>
  <si>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</si>
  <si>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</si>
  <si>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</si>
  <si>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</si>
  <si>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</si>
  <si>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</si>
  <si>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</si>
  <si>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</si>
  <si>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</si>
  <si>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</si>
  <si>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</si>
  <si>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</si>
  <si>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</si>
  <si>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</si>
  <si>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</si>
  <si>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</si>
  <si>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</si>
  <si>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</si>
  <si>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</si>
  <si>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</si>
  <si>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</si>
  <si>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</si>
  <si>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</si>
  <si>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</si>
  <si>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</si>
  <si>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</si>
  <si>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</si>
  <si>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</si>
  <si>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</si>
  <si>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</si>
  <si>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</si>
  <si>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</si>
  <si>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</si>
  <si>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</si>
  <si>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</si>
  <si>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</si>
  <si>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</si>
  <si>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</si>
  <si>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</si>
  <si>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</si>
  <si>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</si>
  <si>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</si>
  <si>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</si>
  <si>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</si>
  <si>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</si>
  <si>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</si>
  <si>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</si>
  <si>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</si>
  <si>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</si>
  <si>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</si>
  <si>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</si>
  <si>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</si>
  <si>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</si>
  <si>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</si>
  <si>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</si>
  <si>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</si>
  <si>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</si>
  <si>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</si>
  <si>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</si>
  <si>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</si>
  <si>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</si>
  <si>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</si>
  <si>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</si>
  <si>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</si>
  <si>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</si>
  <si>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</si>
  <si>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</si>
  <si>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</si>
  <si>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</si>
  <si>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</si>
  <si>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</si>
  <si>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100%</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</si>
  <si>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</si>
  <si>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CG0201MLA Series</t>
  </si>
  <si>
    <t>CG0201MLC Series</t>
  </si>
  <si>
    <t>CG0201MLU Series</t>
  </si>
  <si>
    <t>CG0603MLC-05E/ CG0603MLC-12E Automotive</t>
  </si>
  <si>
    <t>CG1206MLC Series</t>
  </si>
  <si>
    <t>CGA0402MLC/ CGA0603MLC Automotive</t>
  </si>
  <si>
    <t>CGA0603MLA/ CGA0805MLA/ CGA1206MLA Automotive</t>
  </si>
  <si>
    <t>CGxxxxMLA Series</t>
  </si>
  <si>
    <t>CGxxxxMLE Series</t>
  </si>
  <si>
    <t>MLC Series</t>
  </si>
  <si>
    <t>MLD Series</t>
  </si>
  <si>
    <t>MLU Series</t>
  </si>
  <si>
    <t>ChipGuard® Suppressors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</si>
</sst>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2"/>
      <color indexed="12"/>
      <name val="Cambria"/>
      <family val="1"/>
      <scheme val="major"/>
    </font>
    <font>
      <u/>
      <sz val="10"/>
      <color theme="10"/>
      <name val="Verdana"/>
      <family val="2"/>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s>
  <cellStyleXfs count="1835">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2" fillId="0" borderId="0"/>
    <xf numFmtId="0" fontId="68" fillId="0" borderId="0" applyNumberFormat="0" applyFill="0" applyBorder="0">
      <protection locked="0"/>
    </xf>
    <xf numFmtId="0" fontId="2" fillId="0" borderId="0"/>
    <xf numFmtId="0" fontId="2" fillId="0" borderId="0"/>
    <xf numFmtId="0" fontId="102" fillId="0" borderId="0" applyNumberFormat="0" applyFill="0" applyBorder="0" applyAlignment="0" applyProtection="0"/>
    <xf numFmtId="0" fontId="103" fillId="0" borderId="3" applyNumberFormat="0" applyFill="0" applyAlignment="0" applyProtection="0"/>
    <xf numFmtId="0" fontId="104" fillId="0" borderId="68"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106" fillId="37" borderId="0" applyNumberFormat="0" applyBorder="0" applyAlignment="0" applyProtection="0"/>
    <xf numFmtId="0" fontId="107" fillId="38" borderId="0" applyNumberFormat="0" applyBorder="0" applyAlignment="0" applyProtection="0"/>
    <xf numFmtId="0" fontId="108" fillId="39" borderId="0" applyNumberFormat="0" applyBorder="0" applyAlignment="0" applyProtection="0"/>
    <xf numFmtId="0" fontId="109" fillId="40" borderId="1" applyNumberFormat="0" applyAlignment="0" applyProtection="0"/>
    <xf numFmtId="0" fontId="110" fillId="41" borderId="8" applyNumberFormat="0" applyAlignment="0" applyProtection="0"/>
    <xf numFmtId="0" fontId="111" fillId="41" borderId="1" applyNumberFormat="0" applyAlignment="0" applyProtection="0"/>
    <xf numFmtId="0" fontId="112" fillId="0" borderId="6" applyNumberFormat="0" applyFill="0" applyAlignment="0" applyProtection="0"/>
    <xf numFmtId="0" fontId="113" fillId="42" borderId="2"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9" applyNumberFormat="0" applyFill="0" applyAlignment="0" applyProtection="0"/>
    <xf numFmtId="0" fontId="11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7"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7"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7"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7"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18" borderId="0" applyNumberFormat="0" applyBorder="0" applyAlignment="0" applyProtection="0"/>
    <xf numFmtId="0" fontId="117" fillId="19" borderId="0" applyNumberFormat="0" applyBorder="0" applyAlignment="0" applyProtection="0"/>
    <xf numFmtId="0" fontId="117" fillId="20" borderId="0" applyNumberFormat="0" applyBorder="0" applyAlignment="0" applyProtection="0"/>
    <xf numFmtId="0" fontId="117" fillId="21" borderId="0" applyNumberFormat="0" applyBorder="0" applyAlignment="0" applyProtection="0"/>
    <xf numFmtId="0" fontId="117" fillId="22" borderId="0" applyNumberFormat="0" applyBorder="0" applyAlignment="0" applyProtection="0"/>
    <xf numFmtId="0" fontId="117" fillId="23" borderId="0" applyNumberFormat="0" applyBorder="0" applyAlignment="0" applyProtection="0"/>
    <xf numFmtId="0" fontId="117" fillId="24" borderId="0" applyNumberFormat="0" applyBorder="0" applyAlignment="0" applyProtection="0"/>
    <xf numFmtId="0" fontId="117" fillId="25" borderId="0" applyNumberFormat="0" applyBorder="0" applyAlignment="0" applyProtection="0"/>
    <xf numFmtId="0" fontId="107" fillId="26" borderId="0" applyNumberFormat="0" applyBorder="0" applyAlignment="0" applyProtection="0"/>
    <xf numFmtId="0" fontId="111" fillId="27" borderId="1" applyNumberFormat="0" applyAlignment="0" applyProtection="0"/>
    <xf numFmtId="0" fontId="113" fillId="28" borderId="2" applyNumberFormat="0" applyAlignment="0" applyProtection="0"/>
    <xf numFmtId="0" fontId="115" fillId="0" borderId="0" applyNumberFormat="0" applyFill="0" applyBorder="0" applyAlignment="0" applyProtection="0"/>
    <xf numFmtId="0" fontId="106" fillId="29" borderId="0" applyNumberFormat="0" applyBorder="0" applyAlignment="0" applyProtection="0"/>
    <xf numFmtId="0" fontId="103" fillId="0" borderId="3" applyNumberFormat="0" applyFill="0" applyAlignment="0" applyProtection="0"/>
    <xf numFmtId="0" fontId="104" fillId="0" borderId="69"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123" fillId="0" borderId="0" applyNumberFormat="0" applyFill="0" applyBorder="0" applyProtection="0">
      <protection locked="0"/>
    </xf>
    <xf numFmtId="0" fontId="118" fillId="0" borderId="0" applyNumberFormat="0" applyFill="0" applyBorder="0" applyAlignment="0" applyProtection="0"/>
    <xf numFmtId="0" fontId="119" fillId="0" borderId="0" applyNumberFormat="0" applyFill="0" applyBorder="0" applyAlignment="0" applyProtection="0"/>
    <xf numFmtId="0" fontId="109" fillId="30" borderId="1" applyNumberFormat="0" applyAlignment="0" applyProtection="0"/>
    <xf numFmtId="0" fontId="112" fillId="0" borderId="6" applyNumberFormat="0" applyFill="0" applyAlignment="0" applyProtection="0"/>
    <xf numFmtId="0" fontId="120"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32" borderId="7" applyNumberFormat="0" applyFont="0" applyAlignment="0" applyProtection="0"/>
    <xf numFmtId="0" fontId="110"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applyNumberFormat="0" applyFill="0" applyBorder="0" applyAlignment="0" applyProtection="0"/>
    <xf numFmtId="0" fontId="116" fillId="0" borderId="9" applyNumberFormat="0" applyFill="0" applyAlignment="0" applyProtection="0"/>
    <xf numFmtId="0" fontId="114" fillId="0" borderId="0" applyNumberFormat="0" applyFill="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18" borderId="0" applyNumberFormat="0" applyBorder="0" applyAlignment="0" applyProtection="0"/>
    <xf numFmtId="0" fontId="117" fillId="19" borderId="0" applyNumberFormat="0" applyBorder="0" applyAlignment="0" applyProtection="0"/>
    <xf numFmtId="0" fontId="117" fillId="20" borderId="0" applyNumberFormat="0" applyBorder="0" applyAlignment="0" applyProtection="0"/>
    <xf numFmtId="0" fontId="117" fillId="21" borderId="0" applyNumberFormat="0" applyBorder="0" applyAlignment="0" applyProtection="0"/>
    <xf numFmtId="0" fontId="117" fillId="22" borderId="0" applyNumberFormat="0" applyBorder="0" applyAlignment="0" applyProtection="0"/>
    <xf numFmtId="0" fontId="117" fillId="23" borderId="0" applyNumberFormat="0" applyBorder="0" applyAlignment="0" applyProtection="0"/>
    <xf numFmtId="0" fontId="117" fillId="24" borderId="0" applyNumberFormat="0" applyBorder="0" applyAlignment="0" applyProtection="0"/>
    <xf numFmtId="0" fontId="117" fillId="25" borderId="0" applyNumberFormat="0" applyBorder="0" applyAlignment="0" applyProtection="0"/>
    <xf numFmtId="0" fontId="59" fillId="26" borderId="0" applyNumberFormat="0" applyBorder="0" applyAlignment="0" applyProtection="0"/>
    <xf numFmtId="0" fontId="107" fillId="26" borderId="0" applyNumberFormat="0" applyBorder="0" applyAlignment="0" applyProtection="0"/>
    <xf numFmtId="0" fontId="111" fillId="27" borderId="1" applyNumberFormat="0" applyAlignment="0" applyProtection="0"/>
    <xf numFmtId="0" fontId="113" fillId="28" borderId="2" applyNumberFormat="0" applyAlignment="0" applyProtection="0"/>
    <xf numFmtId="0" fontId="106" fillId="29" borderId="0" applyNumberFormat="0" applyBorder="0" applyAlignment="0" applyProtection="0"/>
    <xf numFmtId="0" fontId="104" fillId="0" borderId="70" applyNumberFormat="0" applyFill="0" applyAlignment="0" applyProtection="0"/>
    <xf numFmtId="0" fontId="10" fillId="0" borderId="0" applyNumberFormat="0" applyFill="0" applyBorder="0">
      <protection locked="0"/>
    </xf>
    <xf numFmtId="0" fontId="68"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10" fillId="0" borderId="0" applyNumberFormat="0" applyFill="0" applyBorder="0">
      <protection locked="0"/>
    </xf>
    <xf numFmtId="0" fontId="109" fillId="30" borderId="1" applyNumberFormat="0" applyAlignment="0" applyProtection="0"/>
    <xf numFmtId="0" fontId="120"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10"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23"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24" fillId="0" borderId="0" applyNumberFormat="0" applyFill="0" applyBorder="0" applyAlignment="0" applyProtection="0"/>
  </cellStyleXfs>
  <cellXfs count="400">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4"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165" fontId="16" fillId="33" borderId="34" xfId="0" applyNumberFormat="1" applyFont="1" applyFill="1" applyBorder="1" applyAlignment="1" applyProtection="1">
      <alignment horizontal="center" wrapText="1"/>
      <protection locked="0"/>
    </xf>
    <xf numFmtId="165"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16" fillId="33" borderId="27" xfId="0" applyFont="1" applyFill="1" applyBorder="1" applyAlignment="1" applyProtection="1">
      <alignment horizontal="left" wrapText="1"/>
      <protection hidden="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0" fontId="16" fillId="33" borderId="10" xfId="0" applyFont="1" applyFill="1" applyBorder="1" applyAlignment="1" applyProtection="1">
      <alignment horizontal="left" wrapText="1"/>
      <protection hidden="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58"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lignment horizontal="center" vertical="center"/>
    </xf>
    <xf numFmtId="0" fontId="13" fillId="33" borderId="10" xfId="0" applyFont="1" applyFill="1" applyBorder="1" applyAlignment="1">
      <alignment horizontal="left" vertical="center" wrapText="1"/>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7" fillId="33" borderId="22" xfId="0" applyFont="1" applyFill="1" applyBorder="1" applyAlignment="1" applyProtection="1">
      <alignment horizontal="left" vertical="center" wrapText="1"/>
      <protection locked="0"/>
    </xf>
  </cellXfs>
  <cellStyles count="1835">
    <cellStyle name="20% - Accent1" xfId="614" builtinId="30" customBuiltin="1"/>
    <cellStyle name="20% - Accent1 2" xfId="1" xr:uid="{00000000-0005-0000-0000-000000000000}"/>
    <cellStyle name="20% - Accent1 2 2" xfId="722" xr:uid="{E3C0549C-ED3F-4E17-AD9E-353E332F0C0E}"/>
    <cellStyle name="20% - Accent1 2 2 2" xfId="844" xr:uid="{32A10DB0-3894-4A1B-A4D1-2F0CAC8E8646}"/>
    <cellStyle name="20% - Accent1 2 2 2 2" xfId="1305" xr:uid="{234B854C-9C26-4178-8BD0-F8017636DD03}"/>
    <cellStyle name="20% - Accent1 2 2 2 2 2" xfId="1765" xr:uid="{B131FC51-4BD2-4583-B46D-F9E994989067}"/>
    <cellStyle name="20% - Accent1 2 2 2 3" xfId="1075" xr:uid="{DD6F77E6-65CA-4CA5-A673-EEBE911F8FCC}"/>
    <cellStyle name="20% - Accent1 2 2 2 4" xfId="1535" xr:uid="{70E19A22-EEB2-4A87-9016-757F1DE5CAF2}"/>
    <cellStyle name="20% - Accent1 2 2 3" xfId="1191" xr:uid="{38548D62-CA3A-4CA0-B135-E54E29B2E1A7}"/>
    <cellStyle name="20% - Accent1 2 2 3 2" xfId="1651" xr:uid="{F75C51EA-4192-4EFE-81CC-EBF43AB32116}"/>
    <cellStyle name="20% - Accent1 2 2 4" xfId="961" xr:uid="{8D0DCD46-8192-451F-A05D-307DE971D300}"/>
    <cellStyle name="20% - Accent1 2 2 5" xfId="1421" xr:uid="{19D7F9AB-8D3F-455D-8AC1-28D7CACD1FEE}"/>
    <cellStyle name="20% - Accent1 2 3" xfId="797" xr:uid="{E1AD7F98-A766-4D2C-ACCA-26A858602B21}"/>
    <cellStyle name="20% - Accent1 2 3 2" xfId="1258" xr:uid="{759573D6-E5DD-4712-B8E9-1A8779B2B89E}"/>
    <cellStyle name="20% - Accent1 2 3 2 2" xfId="1718" xr:uid="{CD75518E-748B-4631-910A-26FD78998412}"/>
    <cellStyle name="20% - Accent1 2 3 3" xfId="1028" xr:uid="{AE1F38DB-577A-486C-A0B8-72042F05EFE0}"/>
    <cellStyle name="20% - Accent1 2 3 4" xfId="1488" xr:uid="{7890FF38-9D9A-4BBC-8859-495C372C1903}"/>
    <cellStyle name="20% - Accent1 2 4" xfId="1144" xr:uid="{B496E455-2F7A-4BBD-9E96-B5D29CFE1675}"/>
    <cellStyle name="20% - Accent1 2 4 2" xfId="1604" xr:uid="{23C55CDE-C057-4243-8EFA-513AE2FF99CC}"/>
    <cellStyle name="20% - Accent1 2 5" xfId="913" xr:uid="{CAB628B9-7C56-4643-B26A-45AEC83E88A5}"/>
    <cellStyle name="20% - Accent1 2 6" xfId="1374" xr:uid="{B48254AB-46E1-4CF6-A730-227922E64C69}"/>
    <cellStyle name="20% - Accent1 2 7" xfId="642" xr:uid="{AA2FC1BE-6220-4F8F-A8EA-9949D2B84434}"/>
    <cellStyle name="20% - Accent1 3" xfId="891" xr:uid="{D59A11B2-7D1B-4EB8-BCD1-0C0915D570A6}"/>
    <cellStyle name="20% - Accent1 3 2" xfId="1352" xr:uid="{03246A86-B4E9-4FE4-856F-A9F324D9EE52}"/>
    <cellStyle name="20% - Accent1 3 2 2" xfId="1812" xr:uid="{336DFFA8-46FA-4B62-8024-AD4496507CEB}"/>
    <cellStyle name="20% - Accent1 3 3" xfId="1122" xr:uid="{59CDD623-D587-4770-9884-B7A657A7D15F}"/>
    <cellStyle name="20% - Accent1 3 4" xfId="1582" xr:uid="{0CA4C185-AEFD-49C2-B232-0A8F1586D1F3}"/>
    <cellStyle name="20% - Accent1 4" xfId="1238" xr:uid="{2EA306E3-B465-41B0-9B42-E898529527CD}"/>
    <cellStyle name="20% - Accent1 4 2" xfId="1698" xr:uid="{D1C19D4D-D834-46E5-852B-E0B3EECC4AD3}"/>
    <cellStyle name="20% - Accent1 5" xfId="1008" xr:uid="{1F3E75FE-69D4-4B1A-AFA5-C50B6D95AAC7}"/>
    <cellStyle name="20% - Accent1 6" xfId="1468" xr:uid="{A3EA1E38-FE09-4EE2-AB42-216BA516CFCA}"/>
    <cellStyle name="20% - Accent2" xfId="618" builtinId="34" customBuiltin="1"/>
    <cellStyle name="20% - Accent2 2" xfId="2" xr:uid="{00000000-0005-0000-0000-000001000000}"/>
    <cellStyle name="20% - Accent2 2 2" xfId="723" xr:uid="{CA0B87CC-D52A-4042-A557-D3E5ABDFEE41}"/>
    <cellStyle name="20% - Accent2 2 2 2" xfId="845" xr:uid="{A37F53AC-5247-45F3-A5CF-61C07C87914C}"/>
    <cellStyle name="20% - Accent2 2 2 2 2" xfId="1306" xr:uid="{8AD54D5E-3224-4404-B191-0CC1AB8719F3}"/>
    <cellStyle name="20% - Accent2 2 2 2 2 2" xfId="1766" xr:uid="{6D39BD3A-1716-40FA-9DAA-8AE497CB141A}"/>
    <cellStyle name="20% - Accent2 2 2 2 3" xfId="1076" xr:uid="{A1C98192-5A61-4739-9F0B-9F14CE9A6A00}"/>
    <cellStyle name="20% - Accent2 2 2 2 4" xfId="1536" xr:uid="{C4F96AEB-91C2-4B85-BB70-8E660F344396}"/>
    <cellStyle name="20% - Accent2 2 2 3" xfId="1192" xr:uid="{FE7D02C7-6239-4C2C-B073-0538E4FD6998}"/>
    <cellStyle name="20% - Accent2 2 2 3 2" xfId="1652" xr:uid="{1B9D6CE7-BD89-4128-9237-A22E0F1C163D}"/>
    <cellStyle name="20% - Accent2 2 2 4" xfId="962" xr:uid="{A99B6D6A-4360-496F-8854-A7C2322DB9E3}"/>
    <cellStyle name="20% - Accent2 2 2 5" xfId="1422" xr:uid="{084F8897-07C2-4E59-AB8D-9952DD2EB448}"/>
    <cellStyle name="20% - Accent2 2 3" xfId="798" xr:uid="{B772E3F5-6200-49E7-9432-702CCC524E07}"/>
    <cellStyle name="20% - Accent2 2 3 2" xfId="1259" xr:uid="{B5F14DD1-B28D-40D5-98DD-3DFED153B713}"/>
    <cellStyle name="20% - Accent2 2 3 2 2" xfId="1719" xr:uid="{7A09B4EB-E3C2-4F68-98BA-9CEDAD440E6D}"/>
    <cellStyle name="20% - Accent2 2 3 3" xfId="1029" xr:uid="{80F5CCA2-DDDC-4E4C-9A8C-B3122472884F}"/>
    <cellStyle name="20% - Accent2 2 3 4" xfId="1489" xr:uid="{075A3C2B-E777-41BB-9767-83C6EA61DFD8}"/>
    <cellStyle name="20% - Accent2 2 4" xfId="1145" xr:uid="{AC390C49-707C-4ADA-820E-BFEA1B922AC7}"/>
    <cellStyle name="20% - Accent2 2 4 2" xfId="1605" xr:uid="{3BAB3407-512C-41D2-8DC2-7AF2D1D9A5CC}"/>
    <cellStyle name="20% - Accent2 2 5" xfId="914" xr:uid="{741AE863-F7D6-42E8-B9B8-7818EAE492A9}"/>
    <cellStyle name="20% - Accent2 2 6" xfId="1375" xr:uid="{07C2FFC5-6278-4842-8926-A4AF7CE5FC2D}"/>
    <cellStyle name="20% - Accent2 2 7" xfId="643" xr:uid="{93F22B4A-4422-4067-8888-8BE4E8E1DF3F}"/>
    <cellStyle name="20% - Accent2 3" xfId="894" xr:uid="{B5C20FD3-25B9-4A90-95AA-71378ED424C4}"/>
    <cellStyle name="20% - Accent2 3 2" xfId="1355" xr:uid="{B9AF44D6-EF49-43EC-859E-E4B26FB68DED}"/>
    <cellStyle name="20% - Accent2 3 2 2" xfId="1815" xr:uid="{5B830BBB-BF3D-44DB-A2FE-822E990A2BAC}"/>
    <cellStyle name="20% - Accent2 3 3" xfId="1125" xr:uid="{3DF2B330-6238-40E2-9945-E99F0C3D35D3}"/>
    <cellStyle name="20% - Accent2 3 4" xfId="1585" xr:uid="{6C3D6D2D-9ADC-4CAB-BE7B-A2CBA2E5FA69}"/>
    <cellStyle name="20% - Accent2 4" xfId="1241" xr:uid="{4167C29B-2A83-4E26-B0E3-12E34D03D7E5}"/>
    <cellStyle name="20% - Accent2 4 2" xfId="1701" xr:uid="{AF057386-507A-4590-B490-87E610D6C75D}"/>
    <cellStyle name="20% - Accent2 5" xfId="1011" xr:uid="{42188A24-E821-44D9-95F4-4C3981438A51}"/>
    <cellStyle name="20% - Accent2 6" xfId="1471" xr:uid="{9B1A66C5-D32B-4859-A549-1D2F02BEBE23}"/>
    <cellStyle name="20% - Accent3" xfId="622" builtinId="38" customBuiltin="1"/>
    <cellStyle name="20% - Accent3 2" xfId="3" xr:uid="{00000000-0005-0000-0000-000002000000}"/>
    <cellStyle name="20% - Accent3 2 2" xfId="724" xr:uid="{07E5A5CF-6F44-432C-BA0D-3B26E082A527}"/>
    <cellStyle name="20% - Accent3 2 2 2" xfId="846" xr:uid="{BBFD15A8-6AFA-448C-9147-1A7240BDC6C2}"/>
    <cellStyle name="20% - Accent3 2 2 2 2" xfId="1307" xr:uid="{E0A054EA-BE1B-46C4-911D-F6CC723DD1DB}"/>
    <cellStyle name="20% - Accent3 2 2 2 2 2" xfId="1767" xr:uid="{518C5228-A2BA-446C-AC5B-DF3B3C005B3B}"/>
    <cellStyle name="20% - Accent3 2 2 2 3" xfId="1077" xr:uid="{E6A3A994-542A-4F11-A764-D7EE2C835675}"/>
    <cellStyle name="20% - Accent3 2 2 2 4" xfId="1537" xr:uid="{6E8A966E-FF97-46BF-A0A9-3C4C9C941E45}"/>
    <cellStyle name="20% - Accent3 2 2 3" xfId="1193" xr:uid="{0623B4B3-D36B-4B1C-84E0-4943D613D8C7}"/>
    <cellStyle name="20% - Accent3 2 2 3 2" xfId="1653" xr:uid="{F316C834-4333-4B67-AF10-07CACAF6CA67}"/>
    <cellStyle name="20% - Accent3 2 2 4" xfId="963" xr:uid="{1AEA92C7-6F91-4920-ACCD-F114611FC898}"/>
    <cellStyle name="20% - Accent3 2 2 5" xfId="1423" xr:uid="{3C023C77-044B-41EB-8119-7CB3FE8676F8}"/>
    <cellStyle name="20% - Accent3 2 3" xfId="799" xr:uid="{E6F719B3-D63A-4E36-A47A-65AF7A84AFA1}"/>
    <cellStyle name="20% - Accent3 2 3 2" xfId="1260" xr:uid="{827863C4-1503-41D0-BE75-CF9602D398DB}"/>
    <cellStyle name="20% - Accent3 2 3 2 2" xfId="1720" xr:uid="{087EDA3A-A7E1-4EEE-B61F-18141AC889AC}"/>
    <cellStyle name="20% - Accent3 2 3 3" xfId="1030" xr:uid="{9BFF993C-FD39-4140-A8A6-9AECF03B512C}"/>
    <cellStyle name="20% - Accent3 2 3 4" xfId="1490" xr:uid="{FE4D8AFE-8B17-4A1E-ACFA-70FF289050B2}"/>
    <cellStyle name="20% - Accent3 2 4" xfId="1146" xr:uid="{FE22D4BB-6F3B-4175-AC99-2B8A0E7D8CB4}"/>
    <cellStyle name="20% - Accent3 2 4 2" xfId="1606" xr:uid="{4D89CCE3-8487-4D36-AC2A-FC759B5C389F}"/>
    <cellStyle name="20% - Accent3 2 5" xfId="915" xr:uid="{EEC2D093-683C-4BD5-AA36-912916A2AE96}"/>
    <cellStyle name="20% - Accent3 2 6" xfId="1376" xr:uid="{8983DA06-2780-4ADB-B950-DC9B70B52D88}"/>
    <cellStyle name="20% - Accent3 2 7" xfId="644" xr:uid="{66FE4A38-6A03-4AB3-94F0-87A9414323FC}"/>
    <cellStyle name="20% - Accent3 3" xfId="897" xr:uid="{0E578623-9FCB-49BA-BFD3-B75615D322F7}"/>
    <cellStyle name="20% - Accent3 3 2" xfId="1358" xr:uid="{A58858A2-124A-4FDE-93BB-0EC3B7A544FA}"/>
    <cellStyle name="20% - Accent3 3 2 2" xfId="1818" xr:uid="{97A6CEE5-2624-4EDC-8C47-29D78DFE257B}"/>
    <cellStyle name="20% - Accent3 3 3" xfId="1128" xr:uid="{4AD12857-805F-443E-92A6-1D679D652018}"/>
    <cellStyle name="20% - Accent3 3 4" xfId="1588" xr:uid="{62118982-0CB4-45AE-8839-F3167BD359E2}"/>
    <cellStyle name="20% - Accent3 4" xfId="1244" xr:uid="{0E33F561-0821-430D-BAF5-676A011479E1}"/>
    <cellStyle name="20% - Accent3 4 2" xfId="1704" xr:uid="{8481BC0F-F3D5-48D1-8DE5-600414245552}"/>
    <cellStyle name="20% - Accent3 5" xfId="1014" xr:uid="{1A384920-3F38-48E8-9D09-6D45DD0620B8}"/>
    <cellStyle name="20% - Accent3 6" xfId="1474" xr:uid="{CAD1CA5D-6FE4-478E-9C8C-1B78CDF63D3A}"/>
    <cellStyle name="20% - Accent4" xfId="626" builtinId="42" customBuiltin="1"/>
    <cellStyle name="20% - Accent4 2" xfId="4" xr:uid="{00000000-0005-0000-0000-000003000000}"/>
    <cellStyle name="20% - Accent4 2 2" xfId="725" xr:uid="{A7BDC262-6F94-439C-B141-1E5F3303845A}"/>
    <cellStyle name="20% - Accent4 2 2 2" xfId="847" xr:uid="{968BADB6-DDE3-4FC0-ACF6-A051B2BCE875}"/>
    <cellStyle name="20% - Accent4 2 2 2 2" xfId="1308" xr:uid="{6143F535-4FEB-4C37-A147-FD36E39E8439}"/>
    <cellStyle name="20% - Accent4 2 2 2 2 2" xfId="1768" xr:uid="{B1556557-EFEB-47B9-BC21-69B4E4C72754}"/>
    <cellStyle name="20% - Accent4 2 2 2 3" xfId="1078" xr:uid="{11671240-741F-422F-BA7B-2C42AFA0174D}"/>
    <cellStyle name="20% - Accent4 2 2 2 4" xfId="1538" xr:uid="{ADE15822-5841-43BF-BF76-4CDE7799C175}"/>
    <cellStyle name="20% - Accent4 2 2 3" xfId="1194" xr:uid="{15B10678-7D98-43F0-89CC-B816A3F3FF3C}"/>
    <cellStyle name="20% - Accent4 2 2 3 2" xfId="1654" xr:uid="{26FFD0CD-C9C4-4D56-AA4C-F6603011B076}"/>
    <cellStyle name="20% - Accent4 2 2 4" xfId="964" xr:uid="{522FFDC1-1C11-4E1D-B3F2-BE37355318B8}"/>
    <cellStyle name="20% - Accent4 2 2 5" xfId="1424" xr:uid="{985D0EC7-A079-4B16-B4CC-F3C53AA0B735}"/>
    <cellStyle name="20% - Accent4 2 3" xfId="800" xr:uid="{9CE1E487-F041-4CAD-93B2-6159D2AD862F}"/>
    <cellStyle name="20% - Accent4 2 3 2" xfId="1261" xr:uid="{1975CB64-1448-4E0C-8063-9A479DBAD20D}"/>
    <cellStyle name="20% - Accent4 2 3 2 2" xfId="1721" xr:uid="{C1CB2C95-22BB-4EF9-81F6-FE9A4D37DD7F}"/>
    <cellStyle name="20% - Accent4 2 3 3" xfId="1031" xr:uid="{46124BD0-69A9-4324-A426-9A81977876B6}"/>
    <cellStyle name="20% - Accent4 2 3 4" xfId="1491" xr:uid="{EA059386-5B80-4AD5-8736-8F75A3474AAD}"/>
    <cellStyle name="20% - Accent4 2 4" xfId="1147" xr:uid="{0F7E79B7-7ECC-4B8B-8252-8D992CFAA7B7}"/>
    <cellStyle name="20% - Accent4 2 4 2" xfId="1607" xr:uid="{98ABCBFB-C632-4182-A302-6F4543CA90FA}"/>
    <cellStyle name="20% - Accent4 2 5" xfId="916" xr:uid="{338CF72B-1D90-4DDA-B210-9EEFF15D9FEC}"/>
    <cellStyle name="20% - Accent4 2 6" xfId="1377" xr:uid="{CA6DD6D0-12E7-434D-BEFC-BD82B36B2604}"/>
    <cellStyle name="20% - Accent4 2 7" xfId="645" xr:uid="{EB97A9CC-274B-49CE-A15C-2625C2B35576}"/>
    <cellStyle name="20% - Accent4 3" xfId="900" xr:uid="{4914790D-8E29-4FDB-8026-973DE1CA4648}"/>
    <cellStyle name="20% - Accent4 3 2" xfId="1361" xr:uid="{DEEBA557-D864-4930-ADC6-C5B981921217}"/>
    <cellStyle name="20% - Accent4 3 2 2" xfId="1821" xr:uid="{002F1ED0-2493-4BE9-9625-F49197006456}"/>
    <cellStyle name="20% - Accent4 3 3" xfId="1131" xr:uid="{0428A8A3-34A1-4DAA-BEF5-C28678CC56F2}"/>
    <cellStyle name="20% - Accent4 3 4" xfId="1591" xr:uid="{2FC2BE06-951A-4CF6-8213-46115439E0F3}"/>
    <cellStyle name="20% - Accent4 4" xfId="1247" xr:uid="{904E2068-6050-4D51-A5D0-29E5AC06D110}"/>
    <cellStyle name="20% - Accent4 4 2" xfId="1707" xr:uid="{D186DFA6-1D39-429A-9182-313FA3AA6F65}"/>
    <cellStyle name="20% - Accent4 5" xfId="1017" xr:uid="{A09FE5EC-E7F2-4EF5-A0E3-E1B3280BD855}"/>
    <cellStyle name="20% - Accent4 6" xfId="1477" xr:uid="{A8486308-EF36-4936-A3E4-0F3B0CD61115}"/>
    <cellStyle name="20% - Accent5" xfId="630" builtinId="46" customBuiltin="1"/>
    <cellStyle name="20% - Accent5 2" xfId="5" xr:uid="{00000000-0005-0000-0000-000004000000}"/>
    <cellStyle name="20% - Accent5 2 2" xfId="726" xr:uid="{CA46AFCB-66F2-4B3A-977F-D4740D5245F9}"/>
    <cellStyle name="20% - Accent5 2 2 2" xfId="848" xr:uid="{62AEC69D-C185-4650-B163-E7EDF69C3999}"/>
    <cellStyle name="20% - Accent5 2 2 2 2" xfId="1309" xr:uid="{E4F8B97C-E3EE-4A89-810B-37F0497828FE}"/>
    <cellStyle name="20% - Accent5 2 2 2 2 2" xfId="1769" xr:uid="{2FC69BF3-7B5C-45AE-B972-7FBB2DECA4E5}"/>
    <cellStyle name="20% - Accent5 2 2 2 3" xfId="1079" xr:uid="{58BB6F12-E721-498B-856A-99209F0F0679}"/>
    <cellStyle name="20% - Accent5 2 2 2 4" xfId="1539" xr:uid="{27E75952-0EF4-4B0F-A49E-0B057674D75A}"/>
    <cellStyle name="20% - Accent5 2 2 3" xfId="1195" xr:uid="{119B9383-D01E-4C44-A64A-DD401588651A}"/>
    <cellStyle name="20% - Accent5 2 2 3 2" xfId="1655" xr:uid="{236C4FDC-154D-4610-BEAB-963880AF2D88}"/>
    <cellStyle name="20% - Accent5 2 2 4" xfId="965" xr:uid="{F5CE6E86-546F-407B-8888-18033A845C96}"/>
    <cellStyle name="20% - Accent5 2 2 5" xfId="1425" xr:uid="{DAB16FBC-F1EC-4007-B4C9-187895F690B2}"/>
    <cellStyle name="20% - Accent5 2 3" xfId="801" xr:uid="{196FE0AA-A144-4AD1-A251-C928DC4772C7}"/>
    <cellStyle name="20% - Accent5 2 3 2" xfId="1262" xr:uid="{76208B7E-9799-4785-9C32-B625C386A6D4}"/>
    <cellStyle name="20% - Accent5 2 3 2 2" xfId="1722" xr:uid="{26070245-80A0-409B-9781-EF8CB562899E}"/>
    <cellStyle name="20% - Accent5 2 3 3" xfId="1032" xr:uid="{95CBB958-0BCE-43E1-84E5-7BDAB4601908}"/>
    <cellStyle name="20% - Accent5 2 3 4" xfId="1492" xr:uid="{1AFCC4D3-207E-42D3-8CA5-E0E26790B2BC}"/>
    <cellStyle name="20% - Accent5 2 4" xfId="1148" xr:uid="{63AE4744-34F1-474E-9E64-77BE5F12F204}"/>
    <cellStyle name="20% - Accent5 2 4 2" xfId="1608" xr:uid="{0EAD18DF-13DC-429B-B36E-45C009A47BCA}"/>
    <cellStyle name="20% - Accent5 2 5" xfId="917" xr:uid="{58CE760E-3C14-41D2-BAD1-A9531079D22B}"/>
    <cellStyle name="20% - Accent5 2 6" xfId="1378" xr:uid="{E6434D2E-C04C-40D7-A37A-FD7D9C363391}"/>
    <cellStyle name="20% - Accent5 2 7" xfId="646" xr:uid="{CAE85190-93A3-4DB1-A997-CE7446F89A4C}"/>
    <cellStyle name="20% - Accent5 3" xfId="903" xr:uid="{B297D4F6-C393-4AEB-A16A-900280443A15}"/>
    <cellStyle name="20% - Accent5 3 2" xfId="1364" xr:uid="{526CCB08-3D40-4AED-BB9D-536EB134A645}"/>
    <cellStyle name="20% - Accent5 3 2 2" xfId="1824" xr:uid="{BC21808F-08F9-4A0F-BA80-1A5AB8BEF564}"/>
    <cellStyle name="20% - Accent5 3 3" xfId="1134" xr:uid="{6A86DA75-6C15-4101-AD44-ABB5EDEC5726}"/>
    <cellStyle name="20% - Accent5 3 4" xfId="1594" xr:uid="{0F0D6DC7-72B0-42A5-BC87-D8CEEBA49C72}"/>
    <cellStyle name="20% - Accent5 4" xfId="1250" xr:uid="{FC5072C4-7775-4659-BE45-80F99109156E}"/>
    <cellStyle name="20% - Accent5 4 2" xfId="1710" xr:uid="{B19EED19-AD8F-4D34-BD44-BBEAE3AE9222}"/>
    <cellStyle name="20% - Accent5 5" xfId="1020" xr:uid="{5487EEAF-ED12-4C1B-8D0E-FB66A720402D}"/>
    <cellStyle name="20% - Accent5 6" xfId="1480" xr:uid="{CA0E7D04-0E69-4A8B-84E9-DC1728118123}"/>
    <cellStyle name="20% - Accent6" xfId="634" builtinId="50" customBuiltin="1"/>
    <cellStyle name="20% - Accent6 2" xfId="6" xr:uid="{00000000-0005-0000-0000-000005000000}"/>
    <cellStyle name="20% - Accent6 2 2" xfId="727" xr:uid="{D744DBE3-D5BA-4EC2-99CD-9FC254BBA6B1}"/>
    <cellStyle name="20% - Accent6 2 2 2" xfId="849" xr:uid="{BC3ED143-8502-4F32-9707-8B4B5453FFF0}"/>
    <cellStyle name="20% - Accent6 2 2 2 2" xfId="1310" xr:uid="{B5EDB97D-7625-42E2-9EEF-B31C44BA286C}"/>
    <cellStyle name="20% - Accent6 2 2 2 2 2" xfId="1770" xr:uid="{81124B87-71E3-4E7C-B4AE-B4CC7B3BBE0C}"/>
    <cellStyle name="20% - Accent6 2 2 2 3" xfId="1080" xr:uid="{445BBAB5-E866-425C-A45C-AC9C88356FC2}"/>
    <cellStyle name="20% - Accent6 2 2 2 4" xfId="1540" xr:uid="{D84E3F81-B993-4A97-ABA6-14BC99D2075E}"/>
    <cellStyle name="20% - Accent6 2 2 3" xfId="1196" xr:uid="{72E8F4C8-FA19-4032-B1FA-B68460BF5522}"/>
    <cellStyle name="20% - Accent6 2 2 3 2" xfId="1656" xr:uid="{93AE6FC9-1811-49D5-8D2D-C0903B1E9764}"/>
    <cellStyle name="20% - Accent6 2 2 4" xfId="966" xr:uid="{F4FDF46E-5D69-481B-89F2-D7D79ADA5D3F}"/>
    <cellStyle name="20% - Accent6 2 2 5" xfId="1426" xr:uid="{457E824A-2E39-477E-90F4-52E4EFE6280F}"/>
    <cellStyle name="20% - Accent6 2 3" xfId="802" xr:uid="{DE97BD57-102A-4EAB-917E-91D46EE83BCC}"/>
    <cellStyle name="20% - Accent6 2 3 2" xfId="1263" xr:uid="{E4031910-F120-4A3C-BB7D-7A7136D9D319}"/>
    <cellStyle name="20% - Accent6 2 3 2 2" xfId="1723" xr:uid="{0E234BF3-7803-4917-B102-F0DA94C1800B}"/>
    <cellStyle name="20% - Accent6 2 3 3" xfId="1033" xr:uid="{C41E9E81-56FC-4648-BF7B-C4A0BA56455F}"/>
    <cellStyle name="20% - Accent6 2 3 4" xfId="1493" xr:uid="{DC8243E5-DEF2-4E45-8838-82760BE7EEB3}"/>
    <cellStyle name="20% - Accent6 2 4" xfId="1149" xr:uid="{8E87FC72-745E-4740-978F-E23262253DB3}"/>
    <cellStyle name="20% - Accent6 2 4 2" xfId="1609" xr:uid="{BE4667E6-0E24-419C-AB27-450D891FE807}"/>
    <cellStyle name="20% - Accent6 2 5" xfId="918" xr:uid="{6C6D1654-8056-4DFF-9391-95E97719EEC8}"/>
    <cellStyle name="20% - Accent6 2 6" xfId="1379" xr:uid="{4F25DE65-6D0B-45D1-8556-3E2B73279A57}"/>
    <cellStyle name="20% - Accent6 2 7" xfId="647" xr:uid="{1CBD54B0-70D2-4845-A9ED-F23FC7295EFE}"/>
    <cellStyle name="20% - Accent6 3" xfId="906" xr:uid="{635E2B69-D7F7-4C33-9276-1F83890F6DDD}"/>
    <cellStyle name="20% - Accent6 3 2" xfId="1367" xr:uid="{1A4A30B2-9C33-4C80-8FC3-D50233174B34}"/>
    <cellStyle name="20% - Accent6 3 2 2" xfId="1827" xr:uid="{ACD3B2E3-2646-44EC-916A-B14FADDC7640}"/>
    <cellStyle name="20% - Accent6 3 3" xfId="1137" xr:uid="{E46D113D-DE03-4593-90A4-E78D86BB0F0F}"/>
    <cellStyle name="20% - Accent6 3 4" xfId="1597" xr:uid="{13CF59E8-9501-416D-8C1D-13FE17173779}"/>
    <cellStyle name="20% - Accent6 4" xfId="1253" xr:uid="{E1E52F04-7EF9-409B-9AD9-2E9D525A898E}"/>
    <cellStyle name="20% - Accent6 4 2" xfId="1713" xr:uid="{3AC97AC0-66FA-44C0-9C81-E82335FAC387}"/>
    <cellStyle name="20% - Accent6 5" xfId="1023" xr:uid="{1554895D-A28F-49B7-946F-2BC979445FF8}"/>
    <cellStyle name="20% - Accent6 6" xfId="1483" xr:uid="{C6C8C8D0-952E-47CA-BC9C-164064AC613B}"/>
    <cellStyle name="40% - Accent1" xfId="615" builtinId="31" customBuiltin="1"/>
    <cellStyle name="40% - Accent1 2" xfId="7" xr:uid="{00000000-0005-0000-0000-000006000000}"/>
    <cellStyle name="40% - Accent1 2 2" xfId="728" xr:uid="{15A84CD3-627B-45C5-8BEA-FF5D6FC05CE9}"/>
    <cellStyle name="40% - Accent1 2 2 2" xfId="850" xr:uid="{1CDB34CE-C51B-4EE5-9B41-70E19E7D758F}"/>
    <cellStyle name="40% - Accent1 2 2 2 2" xfId="1311" xr:uid="{70011542-1B30-4647-A228-3EEF21929C61}"/>
    <cellStyle name="40% - Accent1 2 2 2 2 2" xfId="1771" xr:uid="{2D4A04E5-9FD4-4F41-AEB6-4238A3D723B9}"/>
    <cellStyle name="40% - Accent1 2 2 2 3" xfId="1081" xr:uid="{4B733481-2EAE-45C1-BD73-A03321D92443}"/>
    <cellStyle name="40% - Accent1 2 2 2 4" xfId="1541" xr:uid="{CBF6F78A-5782-4621-A6B5-3EA7B0CD7372}"/>
    <cellStyle name="40% - Accent1 2 2 3" xfId="1197" xr:uid="{33EE504D-B752-4032-86B5-4EBF671B6F13}"/>
    <cellStyle name="40% - Accent1 2 2 3 2" xfId="1657" xr:uid="{11AA2BBF-1BF0-4414-B373-1DEF64FB6DED}"/>
    <cellStyle name="40% - Accent1 2 2 4" xfId="967" xr:uid="{3A280DA8-2017-48EC-998F-D5F20E2ADA8F}"/>
    <cellStyle name="40% - Accent1 2 2 5" xfId="1427" xr:uid="{7A626459-8214-410C-9939-843ACBB88118}"/>
    <cellStyle name="40% - Accent1 2 3" xfId="803" xr:uid="{F1B6A1DC-60A6-4171-8EC6-862839CE2985}"/>
    <cellStyle name="40% - Accent1 2 3 2" xfId="1264" xr:uid="{9B4AA230-231B-4EE1-8FD7-71BDE0C935F4}"/>
    <cellStyle name="40% - Accent1 2 3 2 2" xfId="1724" xr:uid="{E5669731-EE9B-4C09-B549-D6FCFB81F16D}"/>
    <cellStyle name="40% - Accent1 2 3 3" xfId="1034" xr:uid="{9CF52571-10DA-434C-B8FB-8EF2ED4E7A3C}"/>
    <cellStyle name="40% - Accent1 2 3 4" xfId="1494" xr:uid="{0088883E-3ED4-46C5-858E-94CE4EA4A644}"/>
    <cellStyle name="40% - Accent1 2 4" xfId="1150" xr:uid="{2B5B1907-A533-4D61-BDA0-2AB8855EAD50}"/>
    <cellStyle name="40% - Accent1 2 4 2" xfId="1610" xr:uid="{3DFCAF3E-EBD9-4DE3-9380-C34F657F278D}"/>
    <cellStyle name="40% - Accent1 2 5" xfId="919" xr:uid="{AA14CF1A-3221-47F2-AB3D-56D578B2B777}"/>
    <cellStyle name="40% - Accent1 2 6" xfId="1380" xr:uid="{5BCDDE52-A377-45F9-95EA-D71A5A71B44A}"/>
    <cellStyle name="40% - Accent1 2 7" xfId="648" xr:uid="{D7C51084-0413-4A09-89CC-62B3FD359DD9}"/>
    <cellStyle name="40% - Accent1 3" xfId="892" xr:uid="{8ABF59F9-301A-4C39-9BFE-76203C00404C}"/>
    <cellStyle name="40% - Accent1 3 2" xfId="1353" xr:uid="{F71C98B2-D584-40D8-941B-BF4291E39C98}"/>
    <cellStyle name="40% - Accent1 3 2 2" xfId="1813" xr:uid="{B0AD0591-5A12-416C-9798-0CC55E41E2FA}"/>
    <cellStyle name="40% - Accent1 3 3" xfId="1123" xr:uid="{C309F024-D716-43DE-AA57-50BA9B346560}"/>
    <cellStyle name="40% - Accent1 3 4" xfId="1583" xr:uid="{9C53CFCE-27D4-4D9C-B660-9C8AE05938CC}"/>
    <cellStyle name="40% - Accent1 4" xfId="1239" xr:uid="{9E861E88-E472-428C-A26A-8DDFDBAD9F4D}"/>
    <cellStyle name="40% - Accent1 4 2" xfId="1699" xr:uid="{A443AF16-779A-45B7-AB27-251CE12D6848}"/>
    <cellStyle name="40% - Accent1 5" xfId="1009" xr:uid="{4E3236D5-5F89-409D-A28A-48CA38675B3E}"/>
    <cellStyle name="40% - Accent1 6" xfId="1469" xr:uid="{3A98C062-3DA8-42EA-B63F-74C78607C45C}"/>
    <cellStyle name="40% - Accent2" xfId="619" builtinId="35" customBuiltin="1"/>
    <cellStyle name="40% - Accent2 2" xfId="8" xr:uid="{00000000-0005-0000-0000-000007000000}"/>
    <cellStyle name="40% - Accent2 2 2" xfId="729" xr:uid="{18301079-30B0-45DC-9C3B-2449B52FFD6B}"/>
    <cellStyle name="40% - Accent2 2 2 2" xfId="851" xr:uid="{1F3AC271-B4C0-49B3-8B07-D5638E512873}"/>
    <cellStyle name="40% - Accent2 2 2 2 2" xfId="1312" xr:uid="{04F8ECB4-6671-4F3C-AC7D-BE541F9630B9}"/>
    <cellStyle name="40% - Accent2 2 2 2 2 2" xfId="1772" xr:uid="{DBE443F1-7F23-465D-9E88-9A72067679CD}"/>
    <cellStyle name="40% - Accent2 2 2 2 3" xfId="1082" xr:uid="{0D0EE4A1-D2BE-4425-8F70-11A5B7454B7A}"/>
    <cellStyle name="40% - Accent2 2 2 2 4" xfId="1542" xr:uid="{4CE62747-97DB-4F6F-BB3B-1467A357CE7F}"/>
    <cellStyle name="40% - Accent2 2 2 3" xfId="1198" xr:uid="{6D46D052-FB51-4609-BEC5-0BB8124B9A2D}"/>
    <cellStyle name="40% - Accent2 2 2 3 2" xfId="1658" xr:uid="{B822A44D-6F44-474C-B952-733262C58845}"/>
    <cellStyle name="40% - Accent2 2 2 4" xfId="968" xr:uid="{3B7075A4-C136-4B75-BE74-32960020F8F8}"/>
    <cellStyle name="40% - Accent2 2 2 5" xfId="1428" xr:uid="{28EEE6F6-846A-434C-ADBA-EF17D5BF2FB0}"/>
    <cellStyle name="40% - Accent2 2 3" xfId="804" xr:uid="{21BBF1CA-0098-47B0-9E4F-0F7129581896}"/>
    <cellStyle name="40% - Accent2 2 3 2" xfId="1265" xr:uid="{FED6F41B-6E2B-4416-AE9F-2E014B5B80CA}"/>
    <cellStyle name="40% - Accent2 2 3 2 2" xfId="1725" xr:uid="{CB29C49D-5EB3-41A1-B06D-4B92EBA45F6E}"/>
    <cellStyle name="40% - Accent2 2 3 3" xfId="1035" xr:uid="{22494BBC-EA43-40DD-BC1C-99402E98D31B}"/>
    <cellStyle name="40% - Accent2 2 3 4" xfId="1495" xr:uid="{6D3E52E4-890E-4F3F-95CC-43E78F53AFE1}"/>
    <cellStyle name="40% - Accent2 2 4" xfId="1151" xr:uid="{94389357-1142-45EA-A29D-13792169560F}"/>
    <cellStyle name="40% - Accent2 2 4 2" xfId="1611" xr:uid="{3409297B-89F8-4464-923B-48754D8DE5D9}"/>
    <cellStyle name="40% - Accent2 2 5" xfId="920" xr:uid="{7A20FE3F-179D-4AEA-B292-03E6B2474E6C}"/>
    <cellStyle name="40% - Accent2 2 6" xfId="1381" xr:uid="{BC8525F3-88A1-4146-9998-9E24AC55BEF1}"/>
    <cellStyle name="40% - Accent2 2 7" xfId="649" xr:uid="{FC8B3D6B-0C0D-4BD4-B29B-D8BF8E9D4AB7}"/>
    <cellStyle name="40% - Accent2 3" xfId="895" xr:uid="{660BD279-B50C-4E3D-B8E7-590702EB0BA0}"/>
    <cellStyle name="40% - Accent2 3 2" xfId="1356" xr:uid="{971BC45A-BB59-48BB-BBDA-491D88C99DB9}"/>
    <cellStyle name="40% - Accent2 3 2 2" xfId="1816" xr:uid="{DCFD3598-2983-4DB3-8730-8E1C8C9A12B1}"/>
    <cellStyle name="40% - Accent2 3 3" xfId="1126" xr:uid="{9EADE9E5-0B52-4C6C-9FFA-BE2D205524D4}"/>
    <cellStyle name="40% - Accent2 3 4" xfId="1586" xr:uid="{818215CD-ED45-45AE-9627-C6698BF86B12}"/>
    <cellStyle name="40% - Accent2 4" xfId="1242" xr:uid="{F55292DA-4224-4C56-9877-F91B23C5DF6F}"/>
    <cellStyle name="40% - Accent2 4 2" xfId="1702" xr:uid="{44E1A3A6-25F2-4C2A-85A2-504C65362697}"/>
    <cellStyle name="40% - Accent2 5" xfId="1012" xr:uid="{1DA67888-1B66-44DD-BDEF-36B127BA3CB5}"/>
    <cellStyle name="40% - Accent2 6" xfId="1472" xr:uid="{CACB28AB-52A5-4D5F-A777-812FD1F3F609}"/>
    <cellStyle name="40% - Accent3" xfId="623" builtinId="39" customBuiltin="1"/>
    <cellStyle name="40% - Accent3 2" xfId="9" xr:uid="{00000000-0005-0000-0000-000008000000}"/>
    <cellStyle name="40% - Accent3 2 2" xfId="730" xr:uid="{BC7F5387-BAA2-4906-9FAD-916D3EFD7DB2}"/>
    <cellStyle name="40% - Accent3 2 2 2" xfId="852" xr:uid="{72F4DD11-96BB-459F-A391-EC1674964201}"/>
    <cellStyle name="40% - Accent3 2 2 2 2" xfId="1313" xr:uid="{1BA963D0-E921-4C16-8D2F-6E9B3509E593}"/>
    <cellStyle name="40% - Accent3 2 2 2 2 2" xfId="1773" xr:uid="{E7916DA6-586D-448B-BA3D-88B4D6012BD6}"/>
    <cellStyle name="40% - Accent3 2 2 2 3" xfId="1083" xr:uid="{7325D7FF-9354-41DC-A391-B4A790767952}"/>
    <cellStyle name="40% - Accent3 2 2 2 4" xfId="1543" xr:uid="{227766FA-D600-400F-A903-51C8C09C2F10}"/>
    <cellStyle name="40% - Accent3 2 2 3" xfId="1199" xr:uid="{0555AE6E-DA76-43AD-AB2F-B453F9C559BF}"/>
    <cellStyle name="40% - Accent3 2 2 3 2" xfId="1659" xr:uid="{562D7F43-9CB3-4B53-86BE-A751402E7B75}"/>
    <cellStyle name="40% - Accent3 2 2 4" xfId="969" xr:uid="{22DEFEEA-477A-4150-B109-7EE962284DC9}"/>
    <cellStyle name="40% - Accent3 2 2 5" xfId="1429" xr:uid="{1C47C8BC-F25E-4F83-80B1-677BD197107E}"/>
    <cellStyle name="40% - Accent3 2 3" xfId="805" xr:uid="{43D56CEE-F194-4C7B-B30C-78C56AD6BEB8}"/>
    <cellStyle name="40% - Accent3 2 3 2" xfId="1266" xr:uid="{A9B18627-4686-4FB2-BE8B-37DC474BAA8A}"/>
    <cellStyle name="40% - Accent3 2 3 2 2" xfId="1726" xr:uid="{6372D4A2-F7A2-45FB-8D85-88492FACE9A0}"/>
    <cellStyle name="40% - Accent3 2 3 3" xfId="1036" xr:uid="{28DCFC72-A626-48FE-B1F9-D59C5252497D}"/>
    <cellStyle name="40% - Accent3 2 3 4" xfId="1496" xr:uid="{6CF74FFE-6299-4441-996D-3FD55C01399C}"/>
    <cellStyle name="40% - Accent3 2 4" xfId="1152" xr:uid="{39B43E3C-1C85-4890-AD39-8E916B1EDE5F}"/>
    <cellStyle name="40% - Accent3 2 4 2" xfId="1612" xr:uid="{78FEA871-E487-4BE3-ABCD-8A4111831423}"/>
    <cellStyle name="40% - Accent3 2 5" xfId="921" xr:uid="{EABF83E5-3B61-4FE9-BB37-D10A808F6080}"/>
    <cellStyle name="40% - Accent3 2 6" xfId="1382" xr:uid="{AFEDE11B-BD27-4419-802C-A7044CAB79BF}"/>
    <cellStyle name="40% - Accent3 2 7" xfId="650" xr:uid="{CF6E73A9-C2D0-4ADD-A31E-F48B36F69BA5}"/>
    <cellStyle name="40% - Accent3 3" xfId="898" xr:uid="{AB9D0911-D4D8-42AB-AC92-0DFDFBA9F9BE}"/>
    <cellStyle name="40% - Accent3 3 2" xfId="1359" xr:uid="{D65329C8-2F87-4E0A-A9D4-08E562D9D4DF}"/>
    <cellStyle name="40% - Accent3 3 2 2" xfId="1819" xr:uid="{538E3CEA-5F10-4D6E-A88A-BF4F00055CE8}"/>
    <cellStyle name="40% - Accent3 3 3" xfId="1129" xr:uid="{2AAEB8F5-A713-4589-B6C0-A6FABBFE8FCE}"/>
    <cellStyle name="40% - Accent3 3 4" xfId="1589" xr:uid="{B67BF783-6F36-49D0-9262-0006D8372C58}"/>
    <cellStyle name="40% - Accent3 4" xfId="1245" xr:uid="{67E41247-503C-46FA-A4CF-2B433929EB96}"/>
    <cellStyle name="40% - Accent3 4 2" xfId="1705" xr:uid="{07FE79B5-CF87-4BF6-8216-C3EA08334C8F}"/>
    <cellStyle name="40% - Accent3 5" xfId="1015" xr:uid="{89BE63E3-BE02-4507-9DCF-44E6450FEF91}"/>
    <cellStyle name="40% - Accent3 6" xfId="1475" xr:uid="{4CCA07C5-85DB-4EC5-88DE-0A2A99B5F782}"/>
    <cellStyle name="40% - Accent4" xfId="627" builtinId="43" customBuiltin="1"/>
    <cellStyle name="40% - Accent4 2" xfId="10" xr:uid="{00000000-0005-0000-0000-000009000000}"/>
    <cellStyle name="40% - Accent4 2 2" xfId="731" xr:uid="{FA12D1AC-6BBF-4EA4-ADCA-521F76E85F7F}"/>
    <cellStyle name="40% - Accent4 2 2 2" xfId="853" xr:uid="{B976EF2A-EE4B-4EF1-B12B-26ED56FBBB2C}"/>
    <cellStyle name="40% - Accent4 2 2 2 2" xfId="1314" xr:uid="{B3E4C312-C9BF-444D-AD1B-138BDE78D9A6}"/>
    <cellStyle name="40% - Accent4 2 2 2 2 2" xfId="1774" xr:uid="{BE63DC0D-E42F-41C7-BC75-73B3DFFD990D}"/>
    <cellStyle name="40% - Accent4 2 2 2 3" xfId="1084" xr:uid="{FCBCD8F1-D89A-408A-B6CB-9490C262353F}"/>
    <cellStyle name="40% - Accent4 2 2 2 4" xfId="1544" xr:uid="{B5D6B85E-B119-4D76-A645-9A7FF2A8BCA4}"/>
    <cellStyle name="40% - Accent4 2 2 3" xfId="1200" xr:uid="{C5794AAF-ABBE-44AF-828C-73AF01D635B2}"/>
    <cellStyle name="40% - Accent4 2 2 3 2" xfId="1660" xr:uid="{787E8295-2D5C-404A-8409-5B2EDC8E04A3}"/>
    <cellStyle name="40% - Accent4 2 2 4" xfId="970" xr:uid="{780066C2-2AA4-460C-AD54-6F2D3348E590}"/>
    <cellStyle name="40% - Accent4 2 2 5" xfId="1430" xr:uid="{86EC8987-FD63-4779-A35D-17D5226F8E6F}"/>
    <cellStyle name="40% - Accent4 2 3" xfId="806" xr:uid="{1BAA97F1-520A-44A9-84B0-C4AF674CD618}"/>
    <cellStyle name="40% - Accent4 2 3 2" xfId="1267" xr:uid="{F26F11C8-ADE6-4BE2-940D-23C33D12B123}"/>
    <cellStyle name="40% - Accent4 2 3 2 2" xfId="1727" xr:uid="{A3845ED0-88AF-4B67-BE6C-77C130A0EB4E}"/>
    <cellStyle name="40% - Accent4 2 3 3" xfId="1037" xr:uid="{5B576022-A40D-4B3C-B515-5CA81C2749F9}"/>
    <cellStyle name="40% - Accent4 2 3 4" xfId="1497" xr:uid="{78AB9C97-ED44-4FF3-A34F-9A6AF8694434}"/>
    <cellStyle name="40% - Accent4 2 4" xfId="1153" xr:uid="{752C240A-01F5-4E78-9F66-AFF066397BDE}"/>
    <cellStyle name="40% - Accent4 2 4 2" xfId="1613" xr:uid="{F27D17D0-FEB9-43BA-ABBF-1DDE9D86B5BE}"/>
    <cellStyle name="40% - Accent4 2 5" xfId="922" xr:uid="{80DACB5D-E0D1-404B-B715-C06ECA5FCCFC}"/>
    <cellStyle name="40% - Accent4 2 6" xfId="1383" xr:uid="{E833DFAB-4C67-4D48-84A2-AAA62DF917B2}"/>
    <cellStyle name="40% - Accent4 2 7" xfId="651" xr:uid="{42087547-8539-4B08-BAB0-CD56E83F01DA}"/>
    <cellStyle name="40% - Accent4 3" xfId="901" xr:uid="{DF03F3C4-9E3D-49F3-9A1A-20AB53B530C5}"/>
    <cellStyle name="40% - Accent4 3 2" xfId="1362" xr:uid="{A1A40E43-F3A5-4257-B640-6BD573784FCA}"/>
    <cellStyle name="40% - Accent4 3 2 2" xfId="1822" xr:uid="{6C012B52-D4F4-4F0D-B4E6-A82707F3F678}"/>
    <cellStyle name="40% - Accent4 3 3" xfId="1132" xr:uid="{F571639A-2839-4C3A-B80E-1BA7A3673F8F}"/>
    <cellStyle name="40% - Accent4 3 4" xfId="1592" xr:uid="{00279F8A-F8CF-4FF9-8B5B-744F2D4E0D7C}"/>
    <cellStyle name="40% - Accent4 4" xfId="1248" xr:uid="{C79210AE-9722-4702-9AEB-41692C73CC58}"/>
    <cellStyle name="40% - Accent4 4 2" xfId="1708" xr:uid="{45A17A69-DF99-4E7A-8D54-C0D8D4668A31}"/>
    <cellStyle name="40% - Accent4 5" xfId="1018" xr:uid="{5DF896D2-8113-4661-9151-4C9DDC1ED11E}"/>
    <cellStyle name="40% - Accent4 6" xfId="1478" xr:uid="{872B0C92-F03B-4E71-AA30-3FDEA62D391F}"/>
    <cellStyle name="40% - Accent5" xfId="631" builtinId="47" customBuiltin="1"/>
    <cellStyle name="40% - Accent5 2" xfId="11" xr:uid="{00000000-0005-0000-0000-00000A000000}"/>
    <cellStyle name="40% - Accent5 2 2" xfId="732" xr:uid="{39A4BCE3-16FD-4CAB-A510-282E0F6661FE}"/>
    <cellStyle name="40% - Accent5 2 2 2" xfId="854" xr:uid="{029FF96E-90CF-47B5-83C2-12FBCDFB20DC}"/>
    <cellStyle name="40% - Accent5 2 2 2 2" xfId="1315" xr:uid="{E2F4F301-84DA-4B73-8D7F-D9387F654E31}"/>
    <cellStyle name="40% - Accent5 2 2 2 2 2" xfId="1775" xr:uid="{8CB7E59E-49F0-49F1-912A-C99197AD15CB}"/>
    <cellStyle name="40% - Accent5 2 2 2 3" xfId="1085" xr:uid="{7414AE88-0C28-4C52-811A-2F62890AAF7F}"/>
    <cellStyle name="40% - Accent5 2 2 2 4" xfId="1545" xr:uid="{D0F06631-7AF3-43C4-966A-3CD4F4188DB1}"/>
    <cellStyle name="40% - Accent5 2 2 3" xfId="1201" xr:uid="{E242DD0A-183D-4ACC-BDB2-437409928357}"/>
    <cellStyle name="40% - Accent5 2 2 3 2" xfId="1661" xr:uid="{6E0E3180-FBCF-4895-AAB1-61CA8170FB69}"/>
    <cellStyle name="40% - Accent5 2 2 4" xfId="971" xr:uid="{2292B6C1-E4F8-4BCF-9E4B-C00AF481FB84}"/>
    <cellStyle name="40% - Accent5 2 2 5" xfId="1431" xr:uid="{BF9FBB04-4BAC-4C7C-AB5F-6B45202B7DED}"/>
    <cellStyle name="40% - Accent5 2 3" xfId="807" xr:uid="{351A3041-49D2-4A4E-A35C-F723345EC79F}"/>
    <cellStyle name="40% - Accent5 2 3 2" xfId="1268" xr:uid="{CB03BB41-9977-418A-AE10-31C59AB91278}"/>
    <cellStyle name="40% - Accent5 2 3 2 2" xfId="1728" xr:uid="{D3FAB7A1-B68E-4E83-880D-CCD5EB557877}"/>
    <cellStyle name="40% - Accent5 2 3 3" xfId="1038" xr:uid="{1BF17607-0ED8-4727-A4BA-4F6A782FB338}"/>
    <cellStyle name="40% - Accent5 2 3 4" xfId="1498" xr:uid="{DF9417EE-0BC3-4AE4-AD3E-943AD09922C9}"/>
    <cellStyle name="40% - Accent5 2 4" xfId="1154" xr:uid="{C6A3429D-7EEF-42D7-994D-2643B56B84E5}"/>
    <cellStyle name="40% - Accent5 2 4 2" xfId="1614" xr:uid="{F7DF0D66-DB5D-448D-AB8E-2C254E51E09E}"/>
    <cellStyle name="40% - Accent5 2 5" xfId="923" xr:uid="{248E8554-E96C-417B-BEA4-C0D319310405}"/>
    <cellStyle name="40% - Accent5 2 6" xfId="1384" xr:uid="{932104C1-344A-4784-92DF-A25210A54924}"/>
    <cellStyle name="40% - Accent5 2 7" xfId="652" xr:uid="{A5AFF0E2-5A63-45AB-9C18-6E21FF356513}"/>
    <cellStyle name="40% - Accent5 3" xfId="904" xr:uid="{59057063-793F-4706-812B-EB6B171780D3}"/>
    <cellStyle name="40% - Accent5 3 2" xfId="1365" xr:uid="{7A83343A-82DD-457B-8C6F-CD773BE6078C}"/>
    <cellStyle name="40% - Accent5 3 2 2" xfId="1825" xr:uid="{FA72D3F0-F2AA-481C-BA55-DD92F3B5F2B0}"/>
    <cellStyle name="40% - Accent5 3 3" xfId="1135" xr:uid="{202BB7E7-004A-47AF-99AA-7482312EE6AC}"/>
    <cellStyle name="40% - Accent5 3 4" xfId="1595" xr:uid="{67C18192-CD85-4439-B3BF-4EA9452DE3FC}"/>
    <cellStyle name="40% - Accent5 4" xfId="1251" xr:uid="{9FE1E0F6-AAC6-4BFB-AE8C-0E555DD9B643}"/>
    <cellStyle name="40% - Accent5 4 2" xfId="1711" xr:uid="{1E075BA9-355B-4D49-A9EA-A5975B439FC0}"/>
    <cellStyle name="40% - Accent5 5" xfId="1021" xr:uid="{B0D4A88A-F7C9-4839-BEC8-B5B9D6BB44AC}"/>
    <cellStyle name="40% - Accent5 6" xfId="1481" xr:uid="{C72EF497-78B1-4BA8-A197-5EB0778499A7}"/>
    <cellStyle name="40% - Accent6" xfId="635" builtinId="51" customBuiltin="1"/>
    <cellStyle name="40% - Accent6 2" xfId="12" xr:uid="{00000000-0005-0000-0000-00000B000000}"/>
    <cellStyle name="40% - Accent6 2 2" xfId="733" xr:uid="{7AAE491D-33DA-47C6-96F9-F2FDB70FFD89}"/>
    <cellStyle name="40% - Accent6 2 2 2" xfId="855" xr:uid="{1D266F57-4EC8-48C3-BB20-225F8BECC1DF}"/>
    <cellStyle name="40% - Accent6 2 2 2 2" xfId="1316" xr:uid="{B3F0429A-B9F8-4633-B137-A50C64AA883C}"/>
    <cellStyle name="40% - Accent6 2 2 2 2 2" xfId="1776" xr:uid="{4BB2345C-C5A8-410C-8695-68F42D4868DA}"/>
    <cellStyle name="40% - Accent6 2 2 2 3" xfId="1086" xr:uid="{7F62BB02-3768-48D4-8ECC-3B6FE2881F4A}"/>
    <cellStyle name="40% - Accent6 2 2 2 4" xfId="1546" xr:uid="{10B0F96B-1C20-4453-8B0C-E57A21FD3376}"/>
    <cellStyle name="40% - Accent6 2 2 3" xfId="1202" xr:uid="{AC65F6B2-EB53-4C4E-A4CE-4060500D5487}"/>
    <cellStyle name="40% - Accent6 2 2 3 2" xfId="1662" xr:uid="{7340C91F-9D2F-4456-AC58-CC8688726991}"/>
    <cellStyle name="40% - Accent6 2 2 4" xfId="972" xr:uid="{B77929F2-058A-48EE-ADEA-ECBCEADA6FAA}"/>
    <cellStyle name="40% - Accent6 2 2 5" xfId="1432" xr:uid="{2CFC1D73-C013-472A-BD0D-ADF3033CC526}"/>
    <cellStyle name="40% - Accent6 2 3" xfId="808" xr:uid="{9BB0696A-DCE3-4073-98D5-3C0155833531}"/>
    <cellStyle name="40% - Accent6 2 3 2" xfId="1269" xr:uid="{D6181136-03D0-4FAB-A582-E19EFBFF3F4A}"/>
    <cellStyle name="40% - Accent6 2 3 2 2" xfId="1729" xr:uid="{A186562D-F6F7-4C8C-8BA9-9EA97037DC3C}"/>
    <cellStyle name="40% - Accent6 2 3 3" xfId="1039" xr:uid="{A646AAE0-C9BF-4F88-87A0-955A82C81F10}"/>
    <cellStyle name="40% - Accent6 2 3 4" xfId="1499" xr:uid="{051DD481-1A18-48B0-9293-8731D8B0CC14}"/>
    <cellStyle name="40% - Accent6 2 4" xfId="1155" xr:uid="{3633ED29-760E-42A0-A750-95CEE4276A85}"/>
    <cellStyle name="40% - Accent6 2 4 2" xfId="1615" xr:uid="{35A2320F-DD36-489C-9840-8EC5E2B7C453}"/>
    <cellStyle name="40% - Accent6 2 5" xfId="924" xr:uid="{00036C72-8A26-4940-8C96-C96EF743EF88}"/>
    <cellStyle name="40% - Accent6 2 6" xfId="1385" xr:uid="{EC3B4D59-5016-493C-8C1F-A66AB2BFFAA5}"/>
    <cellStyle name="40% - Accent6 2 7" xfId="653" xr:uid="{78718A41-91A2-4E6B-87BE-4CC3CA6183A3}"/>
    <cellStyle name="40% - Accent6 3" xfId="907" xr:uid="{9EDFC597-1AF6-4907-8292-EA942695C272}"/>
    <cellStyle name="40% - Accent6 3 2" xfId="1368" xr:uid="{B134C334-C8C6-4E58-B7A7-EE85238AA383}"/>
    <cellStyle name="40% - Accent6 3 2 2" xfId="1828" xr:uid="{5057A5D1-5341-41D0-8A0C-45727DF55F5D}"/>
    <cellStyle name="40% - Accent6 3 3" xfId="1138" xr:uid="{452CA0EB-945F-4C5D-9658-6E3F5419DC6F}"/>
    <cellStyle name="40% - Accent6 3 4" xfId="1598" xr:uid="{A7650610-2017-436A-B0EA-564998A9A4BC}"/>
    <cellStyle name="40% - Accent6 4" xfId="1254" xr:uid="{A32CD1C2-B385-4829-A703-87205BF71F1C}"/>
    <cellStyle name="40% - Accent6 4 2" xfId="1714" xr:uid="{2F816355-C18A-431F-874F-D05404135709}"/>
    <cellStyle name="40% - Accent6 5" xfId="1024" xr:uid="{ACB2F631-A289-468B-A25E-0AE105D9A345}"/>
    <cellStyle name="40% - Accent6 6" xfId="1484" xr:uid="{508F8E67-9C3A-4CF5-AEE4-76209CEA7301}"/>
    <cellStyle name="60% - Accent1" xfId="616" builtinId="32" customBuiltin="1"/>
    <cellStyle name="60% - Accent1 2" xfId="13" xr:uid="{00000000-0005-0000-0000-00000C000000}"/>
    <cellStyle name="60% - Accent1 2 2" xfId="734" xr:uid="{ECEEDB84-367C-4502-8761-FF2EDF5D42A3}"/>
    <cellStyle name="60% - Accent1 2 3" xfId="654" xr:uid="{B10E57B3-60CE-4413-8E3B-D3BB7BB2B09A}"/>
    <cellStyle name="60% - Accent1 3" xfId="893" xr:uid="{6216693A-5FEB-4796-AED6-C8F44E4B1352}"/>
    <cellStyle name="60% - Accent1 3 2" xfId="1354" xr:uid="{4C8352B1-0E73-4A84-A62D-C343CD39166C}"/>
    <cellStyle name="60% - Accent1 3 2 2" xfId="1814" xr:uid="{A514E848-EBF2-4002-9ACE-69E0F3344866}"/>
    <cellStyle name="60% - Accent1 3 3" xfId="1124" xr:uid="{D79FB362-E521-4A7E-90A7-D878A28A570A}"/>
    <cellStyle name="60% - Accent1 3 4" xfId="1584" xr:uid="{B976ADAA-F51F-4A43-94F9-298DBD1B0FD6}"/>
    <cellStyle name="60% - Accent1 4" xfId="1240" xr:uid="{C3DF2391-FC0A-4FDD-A285-9EB893B9FD7B}"/>
    <cellStyle name="60% - Accent1 4 2" xfId="1700" xr:uid="{709D40E4-57E2-46E6-9206-B39BD52117E8}"/>
    <cellStyle name="60% - Accent1 5" xfId="1010" xr:uid="{1F8852E7-1438-4646-9889-B96CD75ED5C4}"/>
    <cellStyle name="60% - Accent1 6" xfId="1470" xr:uid="{096435A3-677E-44A6-A20B-86C54FA352AA}"/>
    <cellStyle name="60% - Accent2" xfId="620" builtinId="36" customBuiltin="1"/>
    <cellStyle name="60% - Accent2 2" xfId="14" xr:uid="{00000000-0005-0000-0000-00000D000000}"/>
    <cellStyle name="60% - Accent2 2 2" xfId="735" xr:uid="{CA920208-FB9E-42BC-AF7E-D05A2A571A40}"/>
    <cellStyle name="60% - Accent2 2 3" xfId="655" xr:uid="{F1E06503-F3F8-4A98-A05F-D450F7DC8D69}"/>
    <cellStyle name="60% - Accent2 3" xfId="896" xr:uid="{F5563B12-7F11-42C3-B5AC-10DF0E2F0753}"/>
    <cellStyle name="60% - Accent2 3 2" xfId="1357" xr:uid="{23C4E00F-97E3-4B05-988D-A47B6DDB46C2}"/>
    <cellStyle name="60% - Accent2 3 2 2" xfId="1817" xr:uid="{3C4D1FE2-12EE-4A7A-88B7-A568303D5901}"/>
    <cellStyle name="60% - Accent2 3 3" xfId="1127" xr:uid="{1816D36A-1604-47DF-8992-484E426E85D4}"/>
    <cellStyle name="60% - Accent2 3 4" xfId="1587" xr:uid="{29D1CC42-A274-4F98-A018-0F179676FA87}"/>
    <cellStyle name="60% - Accent2 4" xfId="1243" xr:uid="{369C1C9E-7BE0-480C-B248-F4FF9FFDD49A}"/>
    <cellStyle name="60% - Accent2 4 2" xfId="1703" xr:uid="{C66967B7-74B0-4937-B5F6-1A31686CF9D5}"/>
    <cellStyle name="60% - Accent2 5" xfId="1013" xr:uid="{32D2A1ED-D758-422F-9F76-42F750F6D3CC}"/>
    <cellStyle name="60% - Accent2 6" xfId="1473" xr:uid="{B81ABD7D-2A4A-4E60-9164-4718F3B2EA28}"/>
    <cellStyle name="60% - Accent3" xfId="624" builtinId="40" customBuiltin="1"/>
    <cellStyle name="60% - Accent3 2" xfId="15" xr:uid="{00000000-0005-0000-0000-00000E000000}"/>
    <cellStyle name="60% - Accent3 2 2" xfId="736" xr:uid="{86FE11C8-314C-497E-A3B0-B0332FA45163}"/>
    <cellStyle name="60% - Accent3 2 3" xfId="656" xr:uid="{13254320-F28A-41E7-ABA8-CBDD82184172}"/>
    <cellStyle name="60% - Accent3 3" xfId="899" xr:uid="{6BBF021B-D08F-47E7-9FBA-AA3DAD397527}"/>
    <cellStyle name="60% - Accent3 3 2" xfId="1360" xr:uid="{F5D403E0-CA54-45C4-9085-9D012F481484}"/>
    <cellStyle name="60% - Accent3 3 2 2" xfId="1820" xr:uid="{8331DFB1-1C24-47C2-927F-8EA40B141091}"/>
    <cellStyle name="60% - Accent3 3 3" xfId="1130" xr:uid="{BDC30208-9910-47EB-9E76-9AEA6C12453E}"/>
    <cellStyle name="60% - Accent3 3 4" xfId="1590" xr:uid="{99DB4681-AD20-448B-9E4F-D4B1281D586A}"/>
    <cellStyle name="60% - Accent3 4" xfId="1246" xr:uid="{2A29CD7A-146F-498B-840A-D4382ABC1F78}"/>
    <cellStyle name="60% - Accent3 4 2" xfId="1706" xr:uid="{9E169F48-ACA1-4A98-8958-18DC6A0A0C61}"/>
    <cellStyle name="60% - Accent3 5" xfId="1016" xr:uid="{782F5062-6379-409B-9F53-604B4C5ACAED}"/>
    <cellStyle name="60% - Accent3 6" xfId="1476" xr:uid="{479BE07A-977D-4356-A84C-72B50241775D}"/>
    <cellStyle name="60% - Accent4" xfId="628" builtinId="44" customBuiltin="1"/>
    <cellStyle name="60% - Accent4 2" xfId="16" xr:uid="{00000000-0005-0000-0000-00000F000000}"/>
    <cellStyle name="60% - Accent4 2 2" xfId="737" xr:uid="{257CC7A2-9894-4345-B164-C01D9B45CF5D}"/>
    <cellStyle name="60% - Accent4 2 3" xfId="657" xr:uid="{ED11B786-556B-43F2-9401-B8DA9B7137B3}"/>
    <cellStyle name="60% - Accent4 3" xfId="902" xr:uid="{931CCD97-7272-4BFA-9CB0-73F450F25EE5}"/>
    <cellStyle name="60% - Accent4 3 2" xfId="1363" xr:uid="{C45A2247-3BF9-4C80-BCC8-30F594ED2703}"/>
    <cellStyle name="60% - Accent4 3 2 2" xfId="1823" xr:uid="{1DD15592-59DD-4CB0-A0AF-DB75A2A11450}"/>
    <cellStyle name="60% - Accent4 3 3" xfId="1133" xr:uid="{95F4C186-FA27-43CA-87B4-876763363D86}"/>
    <cellStyle name="60% - Accent4 3 4" xfId="1593" xr:uid="{4CF3F06D-4779-447D-808A-091AA8EE416B}"/>
    <cellStyle name="60% - Accent4 4" xfId="1249" xr:uid="{C2F852EA-3DAB-47A3-9538-1D32EE4B9D5A}"/>
    <cellStyle name="60% - Accent4 4 2" xfId="1709" xr:uid="{F1FE46FB-2DDD-4D42-98FB-0724B8DC44ED}"/>
    <cellStyle name="60% - Accent4 5" xfId="1019" xr:uid="{042475E2-59A9-4F26-A826-E1482CC5D1A6}"/>
    <cellStyle name="60% - Accent4 6" xfId="1479" xr:uid="{8AE79EE3-D963-4C6D-BBF1-B13D7871E535}"/>
    <cellStyle name="60% - Accent5" xfId="632" builtinId="48" customBuiltin="1"/>
    <cellStyle name="60% - Accent5 2" xfId="17" xr:uid="{00000000-0005-0000-0000-000010000000}"/>
    <cellStyle name="60% - Accent5 2 2" xfId="738" xr:uid="{316B09F2-A128-4EFA-ADBF-996BF9511E75}"/>
    <cellStyle name="60% - Accent5 2 3" xfId="658" xr:uid="{0DDE5BFF-8838-4D0D-B001-9CB571ECE727}"/>
    <cellStyle name="60% - Accent5 3" xfId="905" xr:uid="{FB6BBEC1-AA65-46FD-8DEB-F437F07E1335}"/>
    <cellStyle name="60% - Accent5 3 2" xfId="1366" xr:uid="{F0EE6EF2-0D1E-4EF1-AD4F-2F0788CD0D51}"/>
    <cellStyle name="60% - Accent5 3 2 2" xfId="1826" xr:uid="{FD56E816-0008-4702-AB60-31D2D87D2A54}"/>
    <cellStyle name="60% - Accent5 3 3" xfId="1136" xr:uid="{C74051A8-C3E8-4D97-8679-179E2E4DD499}"/>
    <cellStyle name="60% - Accent5 3 4" xfId="1596" xr:uid="{4D64E609-9A53-49CC-9EB2-0DADC542D9A6}"/>
    <cellStyle name="60% - Accent5 4" xfId="1252" xr:uid="{DFEF1292-5CAA-4A42-9CD8-C286470EC87A}"/>
    <cellStyle name="60% - Accent5 4 2" xfId="1712" xr:uid="{606DA4A4-6E01-45EB-B89C-5448FA85FC78}"/>
    <cellStyle name="60% - Accent5 5" xfId="1022" xr:uid="{69BBAC6D-8655-45BA-B9EA-7EF4E8F1D2AB}"/>
    <cellStyle name="60% - Accent5 6" xfId="1482" xr:uid="{D4B64340-978A-43B4-862F-2A0DDAF46A7D}"/>
    <cellStyle name="60% - Accent6" xfId="636" builtinId="52" customBuiltin="1"/>
    <cellStyle name="60% - Accent6 2" xfId="18" xr:uid="{00000000-0005-0000-0000-000011000000}"/>
    <cellStyle name="60% - Accent6 2 2" xfId="739" xr:uid="{213C8FD9-F378-4649-9ECC-E1A491EF2045}"/>
    <cellStyle name="60% - Accent6 2 3" xfId="659" xr:uid="{5D36C9EA-1CFE-45D3-BEAA-E2F3B4EEE50E}"/>
    <cellStyle name="60% - Accent6 3" xfId="908" xr:uid="{549D6C51-0EF1-4CF5-A815-382B2FE13E58}"/>
    <cellStyle name="60% - Accent6 3 2" xfId="1369" xr:uid="{8E8382DE-2646-4407-A222-5EE2B7D44E1A}"/>
    <cellStyle name="60% - Accent6 3 2 2" xfId="1829" xr:uid="{66748993-D40F-4619-9D62-337099F01EEC}"/>
    <cellStyle name="60% - Accent6 3 3" xfId="1139" xr:uid="{D7592517-1383-41D7-A249-713D00AE85BE}"/>
    <cellStyle name="60% - Accent6 3 4" xfId="1599" xr:uid="{9364BD0D-AC88-4CB6-AF1F-C93A743A1465}"/>
    <cellStyle name="60% - Accent6 4" xfId="1255" xr:uid="{0D4D8B69-2B27-43A5-943A-1EE2E6C4935F}"/>
    <cellStyle name="60% - Accent6 4 2" xfId="1715" xr:uid="{5C836700-40A9-4323-A5DC-000349B3854E}"/>
    <cellStyle name="60% - Accent6 5" xfId="1025" xr:uid="{DF390EC2-B78E-4136-9AA8-19C503820D5F}"/>
    <cellStyle name="60% - Accent6 6" xfId="1485" xr:uid="{8AE32E0A-0234-4881-B4C0-61FA711752E8}"/>
    <cellStyle name="Accent1" xfId="613" builtinId="29" customBuiltin="1"/>
    <cellStyle name="Accent1 2" xfId="19" xr:uid="{00000000-0005-0000-0000-000012000000}"/>
    <cellStyle name="Accent1 2 2" xfId="740" xr:uid="{DBA8D90C-D9F7-4516-9A8F-6B66928936B1}"/>
    <cellStyle name="Accent1 2 3" xfId="660" xr:uid="{3FD777A6-26EA-42F8-A1E6-98589FE4397C}"/>
    <cellStyle name="Accent2" xfId="617" builtinId="33" customBuiltin="1"/>
    <cellStyle name="Accent2 2" xfId="20" xr:uid="{00000000-0005-0000-0000-000013000000}"/>
    <cellStyle name="Accent2 2 2" xfId="741" xr:uid="{D89F4033-A2C9-4128-BE9D-D70BB0F1AD67}"/>
    <cellStyle name="Accent2 2 3" xfId="661" xr:uid="{B4905FA9-8340-4CDD-89EA-F43386AA9441}"/>
    <cellStyle name="Accent3" xfId="621" builtinId="37" customBuiltin="1"/>
    <cellStyle name="Accent3 2" xfId="21" xr:uid="{00000000-0005-0000-0000-000014000000}"/>
    <cellStyle name="Accent3 2 2" xfId="742" xr:uid="{31CABC63-22F4-420D-8D30-2EDF98431E49}"/>
    <cellStyle name="Accent3 2 3" xfId="662" xr:uid="{C219B85D-AC5A-4FC4-AE99-1A9AA842621B}"/>
    <cellStyle name="Accent4" xfId="625" builtinId="41" customBuiltin="1"/>
    <cellStyle name="Accent4 2" xfId="22" xr:uid="{00000000-0005-0000-0000-000015000000}"/>
    <cellStyle name="Accent4 2 2" xfId="743" xr:uid="{C97D6BF8-1290-4741-A751-D402E38E5E10}"/>
    <cellStyle name="Accent4 2 3" xfId="663" xr:uid="{5234AFD8-A295-4FF8-89C6-0A313BF5F1FD}"/>
    <cellStyle name="Accent5" xfId="629" builtinId="45" customBuiltin="1"/>
    <cellStyle name="Accent5 2" xfId="23" xr:uid="{00000000-0005-0000-0000-000016000000}"/>
    <cellStyle name="Accent5 2 2" xfId="744" xr:uid="{BC048DA6-7F74-4449-873B-60B3BCA177E3}"/>
    <cellStyle name="Accent5 2 3" xfId="664" xr:uid="{D1F5986C-A3DE-4EEC-B6FC-3B0851D5FB6B}"/>
    <cellStyle name="Accent6" xfId="633" builtinId="49" customBuiltin="1"/>
    <cellStyle name="Accent6 2" xfId="24" xr:uid="{00000000-0005-0000-0000-000017000000}"/>
    <cellStyle name="Accent6 2 2" xfId="745" xr:uid="{42021F02-1784-4667-9C80-C4449FDF4AF7}"/>
    <cellStyle name="Accent6 2 3" xfId="665" xr:uid="{04C3260D-ED07-4AA3-A56A-B07B46E0D4BB}"/>
    <cellStyle name="Bad" xfId="603" builtinId="27" customBuiltin="1"/>
    <cellStyle name="Bad 2" xfId="25" xr:uid="{00000000-0005-0000-0000-000018000000}"/>
    <cellStyle name="Bad 2 2" xfId="746" xr:uid="{7EDE6E4F-F002-4B1A-A62D-6AD6DD489CAA}"/>
    <cellStyle name="Bad 3" xfId="26" xr:uid="{00000000-0005-0000-0000-000019000000}"/>
    <cellStyle name="Bad 3 2" xfId="747" xr:uid="{BA726B86-8446-4A19-8DFC-84A63E24B5A0}"/>
    <cellStyle name="Bad 3 3" xfId="666" xr:uid="{3EA8324E-0220-4B59-A14E-F3B0D642030B}"/>
    <cellStyle name="Calculation" xfId="607" builtinId="22" customBuiltin="1"/>
    <cellStyle name="Calculation 2" xfId="27" xr:uid="{00000000-0005-0000-0000-00001A000000}"/>
    <cellStyle name="Calculation 2 2" xfId="748" xr:uid="{304F279A-B6D9-4074-BC29-5BD56BCB4D13}"/>
    <cellStyle name="Calculation 2 3" xfId="667" xr:uid="{1083EBBF-ECD2-4F7B-97E8-4C14193DDEA4}"/>
    <cellStyle name="Check Cell" xfId="609" builtinId="23" customBuiltin="1"/>
    <cellStyle name="Check Cell 2" xfId="28" xr:uid="{00000000-0005-0000-0000-00001B000000}"/>
    <cellStyle name="Check Cell 2 2" xfId="749" xr:uid="{CBFD8325-1019-443C-B697-FB36FBB365D5}"/>
    <cellStyle name="Check Cell 2 3" xfId="668" xr:uid="{86C75545-CEBA-4990-B875-DD5F2D7A8C9C}"/>
    <cellStyle name="Comma [0] 2" xfId="29" xr:uid="{00000000-0005-0000-0000-00001C000000}"/>
    <cellStyle name="Comma [0] 3" xfId="30" xr:uid="{00000000-0005-0000-0000-00001D000000}"/>
    <cellStyle name="Comma [0] 4" xfId="31" xr:uid="{00000000-0005-0000-0000-00001E000000}"/>
    <cellStyle name="Comma [0] 5" xfId="641" xr:uid="{7962B829-17A5-4BBE-893D-E5ECB2DF163D}"/>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24" xfId="640" xr:uid="{87039627-E8A9-4105-9E67-EEE4759F38ED}"/>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0] 6" xfId="639" xr:uid="{B077C87F-E35E-416E-A986-476CAD7767D4}"/>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24" xfId="638" xr:uid="{DF7D5003-D42E-48AC-8233-6682FA79AC53}"/>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611" builtinId="53" customBuiltin="1"/>
    <cellStyle name="Explanatory Text 2" xfId="481" xr:uid="{00000000-0005-0000-0000-0000E0010000}"/>
    <cellStyle name="Explanatory Text 2 2" xfId="669" xr:uid="{A98B1F23-A62C-47CD-8DE2-D455E6F6C454}"/>
    <cellStyle name="Good" xfId="602" builtinId="26" customBuiltin="1"/>
    <cellStyle name="Good 2" xfId="482" xr:uid="{00000000-0005-0000-0000-0000E1010000}"/>
    <cellStyle name="Good 2 2" xfId="750" xr:uid="{9611FC6A-194C-43C7-86C5-F9E01141EDE4}"/>
    <cellStyle name="Good 2 3" xfId="670" xr:uid="{FD37E666-A75C-4B9E-BA9F-978B82AE5757}"/>
    <cellStyle name="Heading 1" xfId="598" builtinId="16" customBuiltin="1"/>
    <cellStyle name="Heading 1 2" xfId="483" xr:uid="{00000000-0005-0000-0000-0000E2010000}"/>
    <cellStyle name="Heading 1 2 2" xfId="671" xr:uid="{372A7107-5F00-447A-BA8F-39A595F76780}"/>
    <cellStyle name="Heading 2" xfId="599" builtinId="17" customBuiltin="1"/>
    <cellStyle name="Heading 2 2" xfId="484" xr:uid="{00000000-0005-0000-0000-0000E3010000}"/>
    <cellStyle name="Heading 2 2 2" xfId="751" xr:uid="{3F5FB70A-409C-450E-9D6A-502478A71EF1}"/>
    <cellStyle name="Heading 2 2 3" xfId="672" xr:uid="{00A13423-2561-4613-B8FC-47127064596E}"/>
    <cellStyle name="Heading 3" xfId="600" builtinId="18" customBuiltin="1"/>
    <cellStyle name="Heading 3 2" xfId="485" xr:uid="{00000000-0005-0000-0000-0000E4010000}"/>
    <cellStyle name="Heading 3 2 2" xfId="673" xr:uid="{971716E4-0E64-4072-8605-E7F45B234706}"/>
    <cellStyle name="Heading 4" xfId="601" builtinId="19" customBuiltin="1"/>
    <cellStyle name="Heading 4 2" xfId="486" xr:uid="{00000000-0005-0000-0000-0000E5010000}"/>
    <cellStyle name="Heading 4 2 2" xfId="674" xr:uid="{6C2BD581-DC1B-4721-B867-4F00F77CFEE2}"/>
    <cellStyle name="Hyperlink" xfId="487" builtinId="8"/>
    <cellStyle name="Hyperlink 10" xfId="675" xr:uid="{D4439D6D-5852-4B96-AE4D-489F67703FEB}"/>
    <cellStyle name="Hyperlink 2" xfId="488" xr:uid="{00000000-0005-0000-0000-0000E7010000}"/>
    <cellStyle name="Hyperlink 2 2" xfId="753" xr:uid="{07AC411D-33AA-4932-B4C3-CA9FD2C83837}"/>
    <cellStyle name="Hyperlink 3" xfId="489" xr:uid="{00000000-0005-0000-0000-0000E8010000}"/>
    <cellStyle name="Hyperlink 3 2" xfId="676" xr:uid="{B8EC4327-AA97-482C-850E-D7EFB991DE42}"/>
    <cellStyle name="Hyperlink 4" xfId="490" xr:uid="{00000000-0005-0000-0000-0000E9010000}"/>
    <cellStyle name="Hyperlink 4 2" xfId="754" xr:uid="{E5DE87C4-D450-492E-87DD-6A58E88CF22E}"/>
    <cellStyle name="Hyperlink 5" xfId="491" xr:uid="{00000000-0005-0000-0000-0000EA010000}"/>
    <cellStyle name="Hyperlink 5 2" xfId="492" xr:uid="{00000000-0005-0000-0000-0000EB010000}"/>
    <cellStyle name="Hyperlink 5 2 2" xfId="677" xr:uid="{22C3EDE6-B823-4DE7-9EB4-4BFF4559C983}"/>
    <cellStyle name="Hyperlink 5 3" xfId="755" xr:uid="{90E5CEA6-777E-4B2A-995B-C146825F2C38}"/>
    <cellStyle name="Hyperlink 6" xfId="493" xr:uid="{00000000-0005-0000-0000-0000EC010000}"/>
    <cellStyle name="Hyperlink 6 2" xfId="756" xr:uid="{E29C1922-CCED-42DA-83D7-5C534D37BC77}"/>
    <cellStyle name="Hyperlink 7" xfId="494" xr:uid="{00000000-0005-0000-0000-0000ED010000}"/>
    <cellStyle name="Hyperlink 7 2" xfId="594" xr:uid="{331ABB6A-7651-41CE-9C53-4E08D84BC412}"/>
    <cellStyle name="Hyperlink 8" xfId="752" xr:uid="{71C1A0F1-3C0B-49C5-80CE-9C81FDF094AC}"/>
    <cellStyle name="Hyperlink 9" xfId="925" xr:uid="{7095DCB2-258C-4005-A93B-49B6E1DD67D4}"/>
    <cellStyle name="Hyperlink 9 2" xfId="1834" xr:uid="{B84CD2B1-C011-4F29-83A9-4EA68F25B335}"/>
    <cellStyle name="Input" xfId="605" builtinId="20" customBuiltin="1"/>
    <cellStyle name="Input 2" xfId="495" xr:uid="{00000000-0005-0000-0000-0000EE010000}"/>
    <cellStyle name="Input 2 2" xfId="757" xr:uid="{CC584E87-E4B4-456C-B7DD-3E30C38C01C9}"/>
    <cellStyle name="Input 2 3" xfId="678" xr:uid="{8A31CA9B-71B0-4A16-B1BE-CAF229700106}"/>
    <cellStyle name="Linked Cell" xfId="608" builtinId="24" customBuiltin="1"/>
    <cellStyle name="Linked Cell 2" xfId="496" xr:uid="{00000000-0005-0000-0000-0000EF010000}"/>
    <cellStyle name="Linked Cell 2 2" xfId="679" xr:uid="{94D2340B-7283-4A39-A24D-F1EC8010BD1F}"/>
    <cellStyle name="Neutral" xfId="604" builtinId="28" customBuiltin="1"/>
    <cellStyle name="Neutral 2" xfId="497" xr:uid="{00000000-0005-0000-0000-0000F0010000}"/>
    <cellStyle name="Neutral 2 2" xfId="758" xr:uid="{08131A87-E188-4D13-A683-9B5B2D82B34A}"/>
    <cellStyle name="Neutral 2 3" xfId="680" xr:uid="{CBD2BFA2-45A9-46C5-B050-9365CC8E695A}"/>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10" xfId="1156" xr:uid="{45B1FAC2-5960-48FB-B007-A917FC4558CE}"/>
    <cellStyle name="Normal 13 10 2" xfId="1616" xr:uid="{7A7E9A7C-27BA-4220-A975-7523A28236C5}"/>
    <cellStyle name="Normal 13 11" xfId="926" xr:uid="{7F28BC7D-4E2F-410B-89F6-193109447389}"/>
    <cellStyle name="Normal 13 12" xfId="1386" xr:uid="{6894A9B5-5537-4449-9A7F-B0328EB9CAB2}"/>
    <cellStyle name="Normal 13 13" xfId="681" xr:uid="{08AA2B7E-D371-4DAE-8923-F5881860F9F7}"/>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763" xr:uid="{B46FB89A-610D-4DEF-9A3F-9C21DE174AF3}"/>
    <cellStyle name="Normal 13 2 2 2 2 2 2" xfId="860" xr:uid="{1973CF96-F873-45AA-B2C2-EC7271AF3A77}"/>
    <cellStyle name="Normal 13 2 2 2 2 2 2 2" xfId="1321" xr:uid="{E3CFC33B-7830-4560-9034-934054AEF0CC}"/>
    <cellStyle name="Normal 13 2 2 2 2 2 2 2 2" xfId="1781" xr:uid="{28326686-61AF-42A4-99CE-99A1B9EED365}"/>
    <cellStyle name="Normal 13 2 2 2 2 2 2 3" xfId="1091" xr:uid="{660E0373-70AF-48DF-B8BF-9E819B6AB8E3}"/>
    <cellStyle name="Normal 13 2 2 2 2 2 2 4" xfId="1551" xr:uid="{08F77BFE-F0E6-42FE-A896-E230926E151F}"/>
    <cellStyle name="Normal 13 2 2 2 2 2 3" xfId="1207" xr:uid="{27125EF5-0BD3-4810-8827-68FF4FD64792}"/>
    <cellStyle name="Normal 13 2 2 2 2 2 3 2" xfId="1667" xr:uid="{D9140AEC-D110-4D3D-8027-8127D25D7ECA}"/>
    <cellStyle name="Normal 13 2 2 2 2 2 4" xfId="977" xr:uid="{C4AC548F-28C6-44FE-9F2A-3CF39F81D6CF}"/>
    <cellStyle name="Normal 13 2 2 2 2 2 5" xfId="1437" xr:uid="{A8AF2327-F006-4406-B383-E6F0C39BFBEF}"/>
    <cellStyle name="Normal 13 2 2 2 2 3" xfId="813" xr:uid="{88336379-33C8-4D28-AD99-2B15B889C8D5}"/>
    <cellStyle name="Normal 13 2 2 2 2 3 2" xfId="1274" xr:uid="{A89C7B32-516D-4BB3-B3B1-9F08BADF9827}"/>
    <cellStyle name="Normal 13 2 2 2 2 3 2 2" xfId="1734" xr:uid="{2C3A70C2-A492-4455-8CE7-DE741F9028BB}"/>
    <cellStyle name="Normal 13 2 2 2 2 3 3" xfId="1044" xr:uid="{4498BE10-14C1-4CEE-B9D2-AE5E71C83C9E}"/>
    <cellStyle name="Normal 13 2 2 2 2 3 4" xfId="1504" xr:uid="{3E1238EC-757E-4E31-AAD5-274BADDFB96F}"/>
    <cellStyle name="Normal 13 2 2 2 2 4" xfId="1160" xr:uid="{AB46A4A8-0A2C-4FDD-A9CF-807E618BD4CF}"/>
    <cellStyle name="Normal 13 2 2 2 2 4 2" xfId="1620" xr:uid="{B5FC6580-3002-40D0-9838-3296C545634E}"/>
    <cellStyle name="Normal 13 2 2 2 2 5" xfId="930" xr:uid="{EAD48A29-F282-495E-9FA8-9CA4EA465BE0}"/>
    <cellStyle name="Normal 13 2 2 2 2 6" xfId="1390" xr:uid="{9BB1FA69-8742-485A-9A82-6E9B8725E187}"/>
    <cellStyle name="Normal 13 2 2 2 2 7" xfId="685" xr:uid="{04D9ECB8-794F-4833-8F97-7BA1C27640F9}"/>
    <cellStyle name="Normal 13 2 2 2 3" xfId="507" xr:uid="{00000000-0005-0000-0000-0000FB010000}"/>
    <cellStyle name="Normal 13 2 2 2 3 2" xfId="764" xr:uid="{B1FB593B-053C-415E-BA4D-7F053AA9FD42}"/>
    <cellStyle name="Normal 13 2 2 2 3 2 2" xfId="861" xr:uid="{5E353221-27C1-476B-AD65-AC9D06FF2264}"/>
    <cellStyle name="Normal 13 2 2 2 3 2 2 2" xfId="1322" xr:uid="{D0BFB656-9C69-487A-AD6F-8C205FDA3ECA}"/>
    <cellStyle name="Normal 13 2 2 2 3 2 2 2 2" xfId="1782" xr:uid="{FA11EAFF-271B-4873-85B4-B940CF9B72C3}"/>
    <cellStyle name="Normal 13 2 2 2 3 2 2 3" xfId="1092" xr:uid="{F5353D8A-CBE3-4D2F-9566-AD07581AF8DA}"/>
    <cellStyle name="Normal 13 2 2 2 3 2 2 4" xfId="1552" xr:uid="{83BC66AB-4E7A-4006-A5D7-58F1C117EE1F}"/>
    <cellStyle name="Normal 13 2 2 2 3 2 3" xfId="1208" xr:uid="{C3D876F9-FBB7-46BE-9005-596A7DBC06A1}"/>
    <cellStyle name="Normal 13 2 2 2 3 2 3 2" xfId="1668" xr:uid="{68E9F1D7-57F4-41EB-A682-A4202C2DA098}"/>
    <cellStyle name="Normal 13 2 2 2 3 2 4" xfId="978" xr:uid="{00A67560-EEB3-43E4-9905-D0062247B9A9}"/>
    <cellStyle name="Normal 13 2 2 2 3 2 5" xfId="1438" xr:uid="{E9503328-F05C-4822-87D8-A6D0D6A1F45B}"/>
    <cellStyle name="Normal 13 2 2 2 3 3" xfId="814" xr:uid="{8570CEC3-8FB0-4DA4-8F58-368B5EFF44E8}"/>
    <cellStyle name="Normal 13 2 2 2 3 3 2" xfId="1275" xr:uid="{F5057AE8-1892-40EA-9DDA-02B329F060E9}"/>
    <cellStyle name="Normal 13 2 2 2 3 3 2 2" xfId="1735" xr:uid="{BFB10B89-DE90-466D-96DC-A66A20D17ECC}"/>
    <cellStyle name="Normal 13 2 2 2 3 3 3" xfId="1045" xr:uid="{B6CC162C-9E32-4F77-8675-A8D822BAA09F}"/>
    <cellStyle name="Normal 13 2 2 2 3 3 4" xfId="1505" xr:uid="{6B1D8A78-9F23-4C29-BA80-242B0DD8F808}"/>
    <cellStyle name="Normal 13 2 2 2 3 4" xfId="1161" xr:uid="{9C7A2637-18A2-44A6-82F2-63D1392C921B}"/>
    <cellStyle name="Normal 13 2 2 2 3 4 2" xfId="1621" xr:uid="{7DF64885-684F-41DC-AAE2-6DD715BCBAF7}"/>
    <cellStyle name="Normal 13 2 2 2 3 5" xfId="931" xr:uid="{8EFBD517-A003-4CC0-952B-788E10626E81}"/>
    <cellStyle name="Normal 13 2 2 2 3 6" xfId="1391" xr:uid="{3EBD06DD-E1A8-4E10-BE25-A1C6B0BE2794}"/>
    <cellStyle name="Normal 13 2 2 2 3 7" xfId="686" xr:uid="{37611A1D-8001-439A-AD92-759552CBCEF0}"/>
    <cellStyle name="Normal 13 2 2 2 4" xfId="762" xr:uid="{C707119B-EC16-415C-809A-85D0AE4C2BE6}"/>
    <cellStyle name="Normal 13 2 2 2 4 2" xfId="859" xr:uid="{BAC2A996-7644-46EE-A5E3-B475F6DBBD5E}"/>
    <cellStyle name="Normal 13 2 2 2 4 2 2" xfId="1320" xr:uid="{19A0BB6B-9E06-4091-82A7-151DEBEF55C1}"/>
    <cellStyle name="Normal 13 2 2 2 4 2 2 2" xfId="1780" xr:uid="{D9A32DAB-154E-4713-B7E0-821DA367F5C6}"/>
    <cellStyle name="Normal 13 2 2 2 4 2 3" xfId="1090" xr:uid="{F13A7D7B-F8D2-45F7-9642-A7D5333E476D}"/>
    <cellStyle name="Normal 13 2 2 2 4 2 4" xfId="1550" xr:uid="{E1E5DB2E-84B1-4890-B26F-957CB2F2CF2A}"/>
    <cellStyle name="Normal 13 2 2 2 4 3" xfId="1206" xr:uid="{DB0B9AEE-C6C0-4FA2-93EA-AC79360589F1}"/>
    <cellStyle name="Normal 13 2 2 2 4 3 2" xfId="1666" xr:uid="{76AA01D6-1D92-4459-A4F0-601B7D68F68D}"/>
    <cellStyle name="Normal 13 2 2 2 4 4" xfId="976" xr:uid="{8885698D-0429-4ABF-AC6E-9B2124DBDDE5}"/>
    <cellStyle name="Normal 13 2 2 2 4 5" xfId="1436" xr:uid="{4D248207-3833-4F26-90C0-1C9B6D444B28}"/>
    <cellStyle name="Normal 13 2 2 2 5" xfId="812" xr:uid="{6531498C-8D64-4CE0-8484-E389ED8FEF29}"/>
    <cellStyle name="Normal 13 2 2 2 5 2" xfId="1273" xr:uid="{135E5817-68AD-42C6-95B1-D1697E8E5239}"/>
    <cellStyle name="Normal 13 2 2 2 5 2 2" xfId="1733" xr:uid="{A7514571-5823-47EA-ACBA-21B26EFDDEC7}"/>
    <cellStyle name="Normal 13 2 2 2 5 3" xfId="1043" xr:uid="{13E34E09-073F-4D49-9C80-2F5D0B6A0C82}"/>
    <cellStyle name="Normal 13 2 2 2 5 4" xfId="1503" xr:uid="{26AE7651-F2CF-48AA-BA25-92DE3B264CEA}"/>
    <cellStyle name="Normal 13 2 2 2 6" xfId="1159" xr:uid="{034551E4-1935-46E3-9285-5BD14FD08792}"/>
    <cellStyle name="Normal 13 2 2 2 6 2" xfId="1619" xr:uid="{78B850A7-DD57-4A0E-A27C-AF0E6AA3EE0B}"/>
    <cellStyle name="Normal 13 2 2 2 7" xfId="929" xr:uid="{40AEFC8B-0DD8-4041-AFA6-A8D4F78E00C9}"/>
    <cellStyle name="Normal 13 2 2 2 8" xfId="1389" xr:uid="{319138BD-2F2E-42D7-8C2A-E25D261518F2}"/>
    <cellStyle name="Normal 13 2 2 2 9" xfId="684" xr:uid="{BD7CAE34-B035-4AB9-B998-4CBCA55E701E}"/>
    <cellStyle name="Normal 13 2 2 3" xfId="761" xr:uid="{791205F1-A768-4580-93CE-220D90E4870B}"/>
    <cellStyle name="Normal 13 2 2 3 2" xfId="858" xr:uid="{62AAE572-5D09-4FFA-94F1-069D49C87E6E}"/>
    <cellStyle name="Normal 13 2 2 3 2 2" xfId="1319" xr:uid="{4F7A72B0-DA36-4F93-951F-7DBD8DB67AD0}"/>
    <cellStyle name="Normal 13 2 2 3 2 2 2" xfId="1779" xr:uid="{AF8A5D3C-4D0E-429C-A89D-0C5D5C92076C}"/>
    <cellStyle name="Normal 13 2 2 3 2 3" xfId="1089" xr:uid="{668D3562-7F97-4C42-9F00-2478E0FB9DCD}"/>
    <cellStyle name="Normal 13 2 2 3 2 4" xfId="1549" xr:uid="{66C38A2D-BF79-44D3-959C-DF4E85A3D824}"/>
    <cellStyle name="Normal 13 2 2 3 3" xfId="1205" xr:uid="{425FE23F-2C3C-4197-8B8B-AD4E79D4FB69}"/>
    <cellStyle name="Normal 13 2 2 3 3 2" xfId="1665" xr:uid="{FE40B5B4-045E-462B-8738-7442CE734C0D}"/>
    <cellStyle name="Normal 13 2 2 3 4" xfId="975" xr:uid="{6F40062D-4386-4023-88AD-4A4FB9932D46}"/>
    <cellStyle name="Normal 13 2 2 3 5" xfId="1435" xr:uid="{09D8E4B2-ACB4-4966-BF25-C583BC6291D9}"/>
    <cellStyle name="Normal 13 2 2 4" xfId="811" xr:uid="{DFF67570-EE27-4FFA-8D07-0E6B127293A2}"/>
    <cellStyle name="Normal 13 2 2 4 2" xfId="1272" xr:uid="{C2EC95A2-F46C-4FA2-8C5A-C368C8EEDC7D}"/>
    <cellStyle name="Normal 13 2 2 4 2 2" xfId="1732" xr:uid="{7B4E57CD-84F3-4BCA-ACC8-F160C57D6A99}"/>
    <cellStyle name="Normal 13 2 2 4 3" xfId="1042" xr:uid="{E8964116-3FF6-4467-A4EF-60B1B669EC91}"/>
    <cellStyle name="Normal 13 2 2 4 4" xfId="1502" xr:uid="{529537A6-9BBC-4405-BF19-2854401B6878}"/>
    <cellStyle name="Normal 13 2 2 5" xfId="1158" xr:uid="{956DBA0A-F14B-47C0-86DB-89C14557BE0C}"/>
    <cellStyle name="Normal 13 2 2 5 2" xfId="1618" xr:uid="{A8B6F662-DA6F-48D3-ACBA-24D506A62495}"/>
    <cellStyle name="Normal 13 2 2 6" xfId="928" xr:uid="{FAB500ED-66F5-4310-BBDD-22748A5A0598}"/>
    <cellStyle name="Normal 13 2 2 7" xfId="1388" xr:uid="{3A94FC88-907C-422D-B548-48CC7DA4D248}"/>
    <cellStyle name="Normal 13 2 2 8" xfId="683" xr:uid="{96154C2F-A97E-44A1-AD8F-17B2424A32F1}"/>
    <cellStyle name="Normal 13 2 3" xfId="508" xr:uid="{00000000-0005-0000-0000-0000FC010000}"/>
    <cellStyle name="Normal 13 2 3 2" xfId="765" xr:uid="{1CB29F70-F068-4817-BCB0-80E9DBD208E3}"/>
    <cellStyle name="Normal 13 2 3 2 2" xfId="862" xr:uid="{DCF858C0-11F9-426E-B4AB-ECEB6C6C6613}"/>
    <cellStyle name="Normal 13 2 3 2 2 2" xfId="1323" xr:uid="{D8313B11-C144-48AD-838C-BA43A46F3184}"/>
    <cellStyle name="Normal 13 2 3 2 2 2 2" xfId="1783" xr:uid="{290C3693-E519-40B6-BDC9-1313B016FECB}"/>
    <cellStyle name="Normal 13 2 3 2 2 3" xfId="1093" xr:uid="{42537459-A979-422E-8563-4ED92479A0A9}"/>
    <cellStyle name="Normal 13 2 3 2 2 4" xfId="1553" xr:uid="{60D1DE2A-0D1F-44F8-8C4D-B0EDD400C3A8}"/>
    <cellStyle name="Normal 13 2 3 2 3" xfId="1209" xr:uid="{6DFAF8FC-004F-4496-A22A-3F94913B862B}"/>
    <cellStyle name="Normal 13 2 3 2 3 2" xfId="1669" xr:uid="{5A8C811C-3A7F-435C-8A70-2C0E6D15EB40}"/>
    <cellStyle name="Normal 13 2 3 2 4" xfId="979" xr:uid="{DCF579B8-A5C4-46E9-9949-31ADDADF5B2E}"/>
    <cellStyle name="Normal 13 2 3 2 5" xfId="1439" xr:uid="{91C670B6-D2A0-48C6-AAF0-17CFD11507F8}"/>
    <cellStyle name="Normal 13 2 3 3" xfId="815" xr:uid="{E21BC83D-4A53-485F-9D2C-3E6AF5052323}"/>
    <cellStyle name="Normal 13 2 3 3 2" xfId="1276" xr:uid="{775D9D2B-959F-4638-92F0-ECEBF242402A}"/>
    <cellStyle name="Normal 13 2 3 3 2 2" xfId="1736" xr:uid="{2BA73865-3078-44E8-A330-64558B001C9F}"/>
    <cellStyle name="Normal 13 2 3 3 3" xfId="1046" xr:uid="{0FC3304A-5D99-4EEF-BE7E-9FEDE6B81667}"/>
    <cellStyle name="Normal 13 2 3 3 4" xfId="1506" xr:uid="{30BF2C52-CD8D-4C01-82D1-DFEAFC2A98A1}"/>
    <cellStyle name="Normal 13 2 3 4" xfId="1162" xr:uid="{55A540C1-0F9B-4E8C-BDC3-B1B5BD39F71E}"/>
    <cellStyle name="Normal 13 2 3 4 2" xfId="1622" xr:uid="{601A020F-945C-4123-91B5-72BB47DD3B9E}"/>
    <cellStyle name="Normal 13 2 3 5" xfId="932" xr:uid="{577A4FCD-D138-4F94-9B92-901029DA0DBB}"/>
    <cellStyle name="Normal 13 2 3 6" xfId="1392" xr:uid="{6FAFF13D-4147-45F5-9ABB-059A2FB58528}"/>
    <cellStyle name="Normal 13 2 3 7" xfId="687" xr:uid="{9D41507B-8109-4E85-BDEE-DA3D83AC8F65}"/>
    <cellStyle name="Normal 13 2 4" xfId="760" xr:uid="{3FF0F71C-1CF9-4257-B35E-3BF0E936C3EB}"/>
    <cellStyle name="Normal 13 2 4 2" xfId="857" xr:uid="{6FE05534-DF53-4B3E-9556-ABF292509BCD}"/>
    <cellStyle name="Normal 13 2 4 2 2" xfId="1318" xr:uid="{D1819D34-5BB6-420C-B4BC-5C8E3C2016FD}"/>
    <cellStyle name="Normal 13 2 4 2 2 2" xfId="1778" xr:uid="{A0A61323-2EA1-4920-89DE-796BD5778093}"/>
    <cellStyle name="Normal 13 2 4 2 3" xfId="1088" xr:uid="{A34E65AA-4CDE-496D-AC39-27B019E0FB3E}"/>
    <cellStyle name="Normal 13 2 4 2 4" xfId="1548" xr:uid="{555B1C30-8FD0-4A39-9922-D6F2CC91B24A}"/>
    <cellStyle name="Normal 13 2 4 3" xfId="1204" xr:uid="{1FB82786-227A-45B0-92BB-F093FA6E478C}"/>
    <cellStyle name="Normal 13 2 4 3 2" xfId="1664" xr:uid="{CD01D02F-C49B-46E9-992F-B968DFB4F60C}"/>
    <cellStyle name="Normal 13 2 4 4" xfId="974" xr:uid="{EA2FAD12-04A0-43D8-88C6-8E0CC1315237}"/>
    <cellStyle name="Normal 13 2 4 5" xfId="1434" xr:uid="{8311C35A-E0EB-4D7B-871C-79548FBFEE59}"/>
    <cellStyle name="Normal 13 2 5" xfId="810" xr:uid="{F699827E-D121-4C2F-9591-3F72DB2D48E8}"/>
    <cellStyle name="Normal 13 2 5 2" xfId="1271" xr:uid="{51651A1C-8ADF-4BB1-9F42-BB4465579359}"/>
    <cellStyle name="Normal 13 2 5 2 2" xfId="1731" xr:uid="{5BFB5B4F-F43B-4ED5-B300-1579FB59BE1C}"/>
    <cellStyle name="Normal 13 2 5 3" xfId="1041" xr:uid="{2B1CF2A2-7209-47D9-B571-19ED97ACD12B}"/>
    <cellStyle name="Normal 13 2 5 4" xfId="1501" xr:uid="{9092EFC7-74CB-4CAD-82F9-0C19A3B3782F}"/>
    <cellStyle name="Normal 13 2 6" xfId="1157" xr:uid="{2561608D-5C59-4581-B485-D75C501F51A2}"/>
    <cellStyle name="Normal 13 2 6 2" xfId="1617" xr:uid="{FC6934A7-886D-48BE-BABD-E9D3303297F4}"/>
    <cellStyle name="Normal 13 2 7" xfId="927" xr:uid="{79C12F4E-5455-45E3-BB99-B89976E744FE}"/>
    <cellStyle name="Normal 13 2 8" xfId="1387" xr:uid="{41334ED0-9A48-472A-8217-7F27C1CA3F1C}"/>
    <cellStyle name="Normal 13 2 9" xfId="682" xr:uid="{9439A5EF-517C-482E-8088-6018280D0494}"/>
    <cellStyle name="Normal 13 3" xfId="509" xr:uid="{00000000-0005-0000-0000-0000FD010000}"/>
    <cellStyle name="Normal 13 3 2" xfId="510" xr:uid="{00000000-0005-0000-0000-0000FE010000}"/>
    <cellStyle name="Normal 13 3 2 2" xfId="767" xr:uid="{7CA1A9A5-CAE9-4148-AC78-D484BDDD1C00}"/>
    <cellStyle name="Normal 13 3 2 2 2" xfId="864" xr:uid="{F143FB93-3CB8-494E-B351-EAF058941035}"/>
    <cellStyle name="Normal 13 3 2 2 2 2" xfId="1325" xr:uid="{11A420F0-9A84-4432-89F3-FC605832B705}"/>
    <cellStyle name="Normal 13 3 2 2 2 2 2" xfId="1785" xr:uid="{1AE40903-8C18-4D89-8B60-1902520D0FBD}"/>
    <cellStyle name="Normal 13 3 2 2 2 3" xfId="1095" xr:uid="{5242D580-4F60-4F91-8C0E-9994E4F88332}"/>
    <cellStyle name="Normal 13 3 2 2 2 4" xfId="1555" xr:uid="{9052CB1A-0AC7-4D71-B4BD-F54EB7B1CAFC}"/>
    <cellStyle name="Normal 13 3 2 2 3" xfId="1211" xr:uid="{14FA0BAD-FB7E-4EA9-BD2E-DD0B77D32A45}"/>
    <cellStyle name="Normal 13 3 2 2 3 2" xfId="1671" xr:uid="{CB95CCBC-878C-4BD5-BB97-8A068D376BB5}"/>
    <cellStyle name="Normal 13 3 2 2 4" xfId="981" xr:uid="{C86DFBEB-FD26-41D7-81F6-5A379EA80310}"/>
    <cellStyle name="Normal 13 3 2 2 5" xfId="1441" xr:uid="{C543C6C3-1CEB-456B-A14A-A835CECC2EB1}"/>
    <cellStyle name="Normal 13 3 2 3" xfId="817" xr:uid="{D955F320-0F9C-4283-BB94-3D3ADDB52F03}"/>
    <cellStyle name="Normal 13 3 2 3 2" xfId="1278" xr:uid="{57CD128A-4621-4FE1-B9ED-859F513C9DB8}"/>
    <cellStyle name="Normal 13 3 2 3 2 2" xfId="1738" xr:uid="{098D606F-B315-49F1-BF71-D14FB3010909}"/>
    <cellStyle name="Normal 13 3 2 3 3" xfId="1048" xr:uid="{370CC2A9-6BBA-41B6-8F4B-F9D8C74C647A}"/>
    <cellStyle name="Normal 13 3 2 3 4" xfId="1508" xr:uid="{1B52B87E-FC94-4DC6-8CBB-508D700059B4}"/>
    <cellStyle name="Normal 13 3 2 4" xfId="1164" xr:uid="{6C5B77C0-8D07-447C-A312-5D42CBC1F667}"/>
    <cellStyle name="Normal 13 3 2 4 2" xfId="1624" xr:uid="{DF37BC25-5460-41B4-99D2-44CE544BA976}"/>
    <cellStyle name="Normal 13 3 2 5" xfId="934" xr:uid="{62EB9B06-DB9A-4D5A-9A76-D846838FD55B}"/>
    <cellStyle name="Normal 13 3 2 6" xfId="1394" xr:uid="{87FCE536-03E9-49EF-BA0F-88FC28DFC4EC}"/>
    <cellStyle name="Normal 13 3 2 7" xfId="689" xr:uid="{5F1ADD50-6E26-4ECC-A664-B92D56CC9CEB}"/>
    <cellStyle name="Normal 13 3 3" xfId="766" xr:uid="{B6DB7590-02C2-4519-B9CA-6BE266CDC9BB}"/>
    <cellStyle name="Normal 13 3 3 2" xfId="863" xr:uid="{9E7CD7FD-0F7A-403A-8C76-2C67E501B8B4}"/>
    <cellStyle name="Normal 13 3 3 2 2" xfId="1324" xr:uid="{72FB3578-9993-48C4-923D-91F607459340}"/>
    <cellStyle name="Normal 13 3 3 2 2 2" xfId="1784" xr:uid="{28C9537B-92E9-46F4-B35F-17E1FA846B4F}"/>
    <cellStyle name="Normal 13 3 3 2 3" xfId="1094" xr:uid="{F9E62B21-770E-4FC3-9060-F157F096D98D}"/>
    <cellStyle name="Normal 13 3 3 2 4" xfId="1554" xr:uid="{03B66B8B-AFF7-4220-AE98-6AD4B024D976}"/>
    <cellStyle name="Normal 13 3 3 3" xfId="1210" xr:uid="{AF7174AE-E758-47F9-BFFA-2972A6F761C3}"/>
    <cellStyle name="Normal 13 3 3 3 2" xfId="1670" xr:uid="{5ADDA052-8C80-48D2-970B-08B88AA91B3F}"/>
    <cellStyle name="Normal 13 3 3 4" xfId="980" xr:uid="{2777734C-FADF-4DCF-94D8-7105B69E0BCE}"/>
    <cellStyle name="Normal 13 3 3 5" xfId="1440" xr:uid="{5381A5EF-6119-42DE-9549-E884E4711D56}"/>
    <cellStyle name="Normal 13 3 4" xfId="816" xr:uid="{97EDB58B-AF86-4596-9DF9-C072F34099A8}"/>
    <cellStyle name="Normal 13 3 4 2" xfId="1277" xr:uid="{24784B2C-7C9E-40CA-8EE5-0E0E85DF58E0}"/>
    <cellStyle name="Normal 13 3 4 2 2" xfId="1737" xr:uid="{27957400-DCDE-47C3-91C2-E5DA0399BF0B}"/>
    <cellStyle name="Normal 13 3 4 3" xfId="1047" xr:uid="{5F2A0AF1-BBAD-49DF-B0FB-333A32FC0C69}"/>
    <cellStyle name="Normal 13 3 4 4" xfId="1507" xr:uid="{40830803-DDAF-4B5F-B275-C9A491A448DD}"/>
    <cellStyle name="Normal 13 3 5" xfId="1163" xr:uid="{F8920B3B-180D-4F32-8A5A-31CADAEC0A52}"/>
    <cellStyle name="Normal 13 3 5 2" xfId="1623" xr:uid="{68594302-48C8-4863-AF51-7F39CD9C0D63}"/>
    <cellStyle name="Normal 13 3 6" xfId="933" xr:uid="{A746B1EC-04F2-46BE-BB1B-097C24A6D0E3}"/>
    <cellStyle name="Normal 13 3 7" xfId="1393" xr:uid="{A38109D6-5154-470D-91FA-E000C64D6235}"/>
    <cellStyle name="Normal 13 3 8" xfId="688" xr:uid="{9326DA76-A08F-4D88-A9FE-BA6A95237010}"/>
    <cellStyle name="Normal 13 4" xfId="511" xr:uid="{00000000-0005-0000-0000-0000FF010000}"/>
    <cellStyle name="Normal 13 4 2" xfId="768" xr:uid="{A36B3D6E-A51E-4D9F-9D89-4733DF618822}"/>
    <cellStyle name="Normal 13 4 2 2" xfId="865" xr:uid="{C8079F48-C37E-43D7-9A26-19A95C8C616B}"/>
    <cellStyle name="Normal 13 4 2 2 2" xfId="1326" xr:uid="{6C85D33A-3E63-4DC2-9AD7-EA08903F7E73}"/>
    <cellStyle name="Normal 13 4 2 2 2 2" xfId="1786" xr:uid="{62882933-58F3-4097-AE56-75F0232EC884}"/>
    <cellStyle name="Normal 13 4 2 2 3" xfId="1096" xr:uid="{052FF109-CD93-4389-A8AC-447F7EA8CDFF}"/>
    <cellStyle name="Normal 13 4 2 2 4" xfId="1556" xr:uid="{90BF2B8E-2020-44A3-80E4-8EF51868FD16}"/>
    <cellStyle name="Normal 13 4 2 3" xfId="1212" xr:uid="{4B56FCC6-DC8E-4BB6-8FED-AFD9E3E3F469}"/>
    <cellStyle name="Normal 13 4 2 3 2" xfId="1672" xr:uid="{85407853-0D38-4E2A-A038-AD55B5789AD5}"/>
    <cellStyle name="Normal 13 4 2 4" xfId="982" xr:uid="{3331FF6C-B44C-4029-AA74-7D89A4B73DA3}"/>
    <cellStyle name="Normal 13 4 2 5" xfId="1442" xr:uid="{1709DDBF-15D2-49A8-BA8A-6066AEA29F40}"/>
    <cellStyle name="Normal 13 4 3" xfId="818" xr:uid="{840C7E9F-EF4E-4910-A2E4-2601C6B023E7}"/>
    <cellStyle name="Normal 13 4 3 2" xfId="1279" xr:uid="{02FA402E-EB22-4CC2-9166-B29A2800F3AE}"/>
    <cellStyle name="Normal 13 4 3 2 2" xfId="1739" xr:uid="{CE647BE1-DCED-4E39-A5DD-E91E283B06A1}"/>
    <cellStyle name="Normal 13 4 3 3" xfId="1049" xr:uid="{4EC8BFCD-6C9A-421A-AFAA-05CD172851BC}"/>
    <cellStyle name="Normal 13 4 3 4" xfId="1509" xr:uid="{12D01AE0-C3E9-4C9C-A13F-8F10AEC04BC8}"/>
    <cellStyle name="Normal 13 4 4" xfId="1165" xr:uid="{10E9179C-06D3-465C-845B-10408FC74DF5}"/>
    <cellStyle name="Normal 13 4 4 2" xfId="1625" xr:uid="{45486AA2-3FB9-40B1-9E71-FD03A81E6F42}"/>
    <cellStyle name="Normal 13 4 5" xfId="935" xr:uid="{A91824E0-1DAC-4112-B574-75B8442D6A7B}"/>
    <cellStyle name="Normal 13 4 6" xfId="1395" xr:uid="{7FBA7342-1F6E-4FF3-8709-4056BB2A17A6}"/>
    <cellStyle name="Normal 13 4 7" xfId="690" xr:uid="{51648027-E129-43B6-9AC9-FF67027B32C2}"/>
    <cellStyle name="Normal 13 5" xfId="759" xr:uid="{DC53F355-B78C-4230-9250-7D46884193A2}"/>
    <cellStyle name="Normal 13 5 2" xfId="856" xr:uid="{5A747B24-D1DD-402B-972A-195926A19EE2}"/>
    <cellStyle name="Normal 13 5 2 2" xfId="1317" xr:uid="{5F589B4B-AA05-440F-AE49-281F4BF64E7D}"/>
    <cellStyle name="Normal 13 5 2 2 2" xfId="1777" xr:uid="{0EBEA26E-439A-44A9-A3E6-00CA38A80251}"/>
    <cellStyle name="Normal 13 5 2 3" xfId="1087" xr:uid="{2CC519AF-8655-47E7-BA20-8CD966EB0D43}"/>
    <cellStyle name="Normal 13 5 2 4" xfId="1547" xr:uid="{FF3456FD-C268-4234-AC76-61AC0A64A326}"/>
    <cellStyle name="Normal 13 5 3" xfId="1203" xr:uid="{EC26222F-A062-45E9-B5FA-4FB48A25A66E}"/>
    <cellStyle name="Normal 13 5 3 2" xfId="1663" xr:uid="{F2EBE8C3-038E-41E9-B909-C0272E7D9BC2}"/>
    <cellStyle name="Normal 13 5 4" xfId="973" xr:uid="{4E0A7B2C-D1A2-4F96-BC5C-343E5FBD6820}"/>
    <cellStyle name="Normal 13 5 5" xfId="1433" xr:uid="{6AC19D81-A473-413F-A54F-121D87B398FD}"/>
    <cellStyle name="Normal 13 6" xfId="512" xr:uid="{00000000-0005-0000-0000-000000020000}"/>
    <cellStyle name="Normal 13 6 2" xfId="769" xr:uid="{AAB0F731-6556-4017-AF69-3E53DFB6FE1D}"/>
    <cellStyle name="Normal 13 6 2 2" xfId="866" xr:uid="{B49C9FCE-12B1-46FD-8C3E-820C39C32A64}"/>
    <cellStyle name="Normal 13 6 2 2 2" xfId="1327" xr:uid="{A0987B47-1583-411F-A89D-F11F455A4403}"/>
    <cellStyle name="Normal 13 6 2 2 2 2" xfId="1787" xr:uid="{345E42D0-A80A-485F-BED6-00A8E7F7E599}"/>
    <cellStyle name="Normal 13 6 2 2 3" xfId="1097" xr:uid="{10274E32-D5B4-444E-A240-39B765B15558}"/>
    <cellStyle name="Normal 13 6 2 2 4" xfId="1557" xr:uid="{178D71C5-9C57-4E54-8B45-ECEE3CBBF3EF}"/>
    <cellStyle name="Normal 13 6 2 3" xfId="1213" xr:uid="{B54C01D5-DAB5-4B1E-9B0E-F3914732703A}"/>
    <cellStyle name="Normal 13 6 2 3 2" xfId="1673" xr:uid="{25FB79DA-8AF5-4BBC-BAA0-504DE16EA7C7}"/>
    <cellStyle name="Normal 13 6 2 4" xfId="983" xr:uid="{BE056D64-29C0-4AF4-A95A-F8700694B300}"/>
    <cellStyle name="Normal 13 6 2 5" xfId="1443" xr:uid="{6A731977-4015-42D4-9828-EF7E54BD4100}"/>
    <cellStyle name="Normal 13 6 3" xfId="819" xr:uid="{AE76E395-BBCC-4D35-8C26-4AC55005A18D}"/>
    <cellStyle name="Normal 13 6 3 2" xfId="1280" xr:uid="{AE1B0EAF-7696-432A-BDC8-C5C6E37CEB0B}"/>
    <cellStyle name="Normal 13 6 3 2 2" xfId="1740" xr:uid="{AE676441-169F-4622-AF2F-6987AEEB96F6}"/>
    <cellStyle name="Normal 13 6 3 3" xfId="1050" xr:uid="{3947F30F-21CE-492F-84EE-7A6E694DA5DC}"/>
    <cellStyle name="Normal 13 6 3 4" xfId="1510" xr:uid="{2FAB263C-9992-42BD-B243-B1147887F553}"/>
    <cellStyle name="Normal 13 6 4" xfId="1166" xr:uid="{4D4D22CB-C082-41D0-A0CD-3F16B33D909D}"/>
    <cellStyle name="Normal 13 6 4 2" xfId="1626" xr:uid="{C834D3ED-2570-46F4-846D-2FEE14A1EE77}"/>
    <cellStyle name="Normal 13 6 5" xfId="936" xr:uid="{63CA8478-2261-4EA3-9C3A-D733EA232A17}"/>
    <cellStyle name="Normal 13 6 6" xfId="1396" xr:uid="{DABC8391-21AA-45E0-96CC-576DF99CD3BE}"/>
    <cellStyle name="Normal 13 6 7" xfId="691" xr:uid="{97544156-3B6B-44CC-A9E4-C23593CEE1BB}"/>
    <cellStyle name="Normal 13 7" xfId="809" xr:uid="{5CE97376-314D-4E65-8BD6-1D52A79B8463}"/>
    <cellStyle name="Normal 13 7 2" xfId="1270" xr:uid="{AE702F87-7BF2-47F7-B9CB-586C198B235B}"/>
    <cellStyle name="Normal 13 7 2 2" xfId="1730" xr:uid="{32A2D22B-4B6E-4CFB-8E04-5C7415A3B44B}"/>
    <cellStyle name="Normal 13 7 3" xfId="1040" xr:uid="{F2ECBE41-DB50-41E6-A75B-26F61589E2D4}"/>
    <cellStyle name="Normal 13 7 4" xfId="1500" xr:uid="{47CD3D70-0728-40EC-B33A-8AD4F07486C0}"/>
    <cellStyle name="Normal 13 8" xfId="912" xr:uid="{0A7665C8-5A43-48B5-956B-06773A7608EA}"/>
    <cellStyle name="Normal 13 8 2" xfId="1373" xr:uid="{4CF687A0-7A22-4250-BE6F-0E189DA1C16D}"/>
    <cellStyle name="Normal 13 8 2 2" xfId="1833" xr:uid="{800CA4C4-182E-4F1F-887E-2FBE994B2C59}"/>
    <cellStyle name="Normal 13 8 3" xfId="1143" xr:uid="{9834453C-A153-4412-893F-ADDEEAB7C3B4}"/>
    <cellStyle name="Normal 13 8 4" xfId="1603" xr:uid="{F30F6B6E-84B0-4E5F-BF93-7014441DC968}"/>
    <cellStyle name="Normal 13 9" xfId="911" xr:uid="{849F6499-C17E-41F7-B2AB-99ADE10C1C41}"/>
    <cellStyle name="Normal 13 9 2" xfId="1372" xr:uid="{4CC7BCD0-76D5-47A9-863C-4F61DA5EF82B}"/>
    <cellStyle name="Normal 13 9 2 2" xfId="1832" xr:uid="{C40D5187-C31A-4A56-A5D5-DD829C32BC60}"/>
    <cellStyle name="Normal 13 9 3" xfId="1142" xr:uid="{FAC1A2A1-A6E7-4116-BA9D-6A6A8B5041AF}"/>
    <cellStyle name="Normal 13 9 4" xfId="1602" xr:uid="{AB2C383E-C474-4760-B52C-BFF738AE653C}"/>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770" xr:uid="{834A87DE-4DC7-49F5-BA76-2A21E3A68F9D}"/>
    <cellStyle name="Normal 2 2 2 2 2" xfId="867" xr:uid="{63310802-AF19-4552-A5DB-9E9F7AFE3257}"/>
    <cellStyle name="Normal 2 2 2 2 2 2" xfId="1328" xr:uid="{73F8B5A9-AA67-4BC8-BC63-92E7D283DB63}"/>
    <cellStyle name="Normal 2 2 2 2 2 2 2" xfId="1788" xr:uid="{EA0ECC1E-0288-4E4C-A446-DA93838AEC37}"/>
    <cellStyle name="Normal 2 2 2 2 2 3" xfId="1098" xr:uid="{CE373BED-355E-4FDE-9811-1802A2111C62}"/>
    <cellStyle name="Normal 2 2 2 2 2 4" xfId="1558" xr:uid="{4FDB59C2-F597-4BD1-96B0-16B46BA60478}"/>
    <cellStyle name="Normal 2 2 2 2 3" xfId="1214" xr:uid="{B9508611-BB3E-40BE-921B-7EC1FA7D163D}"/>
    <cellStyle name="Normal 2 2 2 2 3 2" xfId="1674" xr:uid="{D5504C8E-DFF5-4E80-A3A6-A2E89FAD691E}"/>
    <cellStyle name="Normal 2 2 2 2 4" xfId="984" xr:uid="{D7A052E8-7D76-4FFF-82F5-6DD55BAD12A0}"/>
    <cellStyle name="Normal 2 2 2 2 5" xfId="1444" xr:uid="{3524F037-2692-44A8-8609-E8B44DD611BF}"/>
    <cellStyle name="Normal 2 2 2 3" xfId="820" xr:uid="{E728C89D-1475-470E-BD0D-A98BA279B6C9}"/>
    <cellStyle name="Normal 2 2 2 3 2" xfId="1281" xr:uid="{9F68F5EF-14C6-4069-BBEA-457FF857568E}"/>
    <cellStyle name="Normal 2 2 2 3 2 2" xfId="1741" xr:uid="{87C29C51-A0B0-4838-B365-36BDF1CEF53D}"/>
    <cellStyle name="Normal 2 2 2 3 3" xfId="1051" xr:uid="{591E1E1F-06D4-45E8-9295-35CC45B762EE}"/>
    <cellStyle name="Normal 2 2 2 3 4" xfId="1511" xr:uid="{0291056D-14B5-4354-B619-C900CF512126}"/>
    <cellStyle name="Normal 2 2 2 4" xfId="1167" xr:uid="{94FD5464-C477-4194-A792-F1935329E573}"/>
    <cellStyle name="Normal 2 2 2 4 2" xfId="1627" xr:uid="{9BC09A4D-6AC7-4737-8A1C-41DA51CAAA9D}"/>
    <cellStyle name="Normal 2 2 2 5" xfId="937" xr:uid="{8770C6EC-D046-4C73-B3BC-8E4589D2D88D}"/>
    <cellStyle name="Normal 2 2 2 6" xfId="1397" xr:uid="{53B02609-5A6A-4F93-B0DE-7B1092B4063E}"/>
    <cellStyle name="Normal 2 2 2 7" xfId="692" xr:uid="{604EF8E1-FF3D-42F4-AEDB-2E80044517CE}"/>
    <cellStyle name="Normal 2 2 3" xfId="520" xr:uid="{00000000-0005-0000-0000-000008020000}"/>
    <cellStyle name="Normal 2 2 3 2" xfId="771" xr:uid="{C0429808-6EC8-40E4-BDB9-D5E3FA2E773E}"/>
    <cellStyle name="Normal 2 2 3 2 2" xfId="868" xr:uid="{1AFB7925-52AA-4C5A-B7A5-CA9D4480D08B}"/>
    <cellStyle name="Normal 2 2 3 2 2 2" xfId="1329" xr:uid="{0D7E4B7F-56B2-4741-8642-8AA8294A29C9}"/>
    <cellStyle name="Normal 2 2 3 2 2 2 2" xfId="1789" xr:uid="{F045940F-C7B1-44D2-BFE7-6AF0B9042844}"/>
    <cellStyle name="Normal 2 2 3 2 2 3" xfId="1099" xr:uid="{210B38DA-727F-4322-834A-7034C465FE41}"/>
    <cellStyle name="Normal 2 2 3 2 2 4" xfId="1559" xr:uid="{CBE36FC3-C555-46EB-B2ED-CF75169145B4}"/>
    <cellStyle name="Normal 2 2 3 2 3" xfId="1215" xr:uid="{92C118C4-C83E-496C-8EEC-FAB4EF2BFB0F}"/>
    <cellStyle name="Normal 2 2 3 2 3 2" xfId="1675" xr:uid="{651971B9-C8B5-4C5F-9CCA-9ECCD0C038C8}"/>
    <cellStyle name="Normal 2 2 3 2 4" xfId="985" xr:uid="{D8E5586A-F478-42DB-88ED-4E1AFC5D45E3}"/>
    <cellStyle name="Normal 2 2 3 2 5" xfId="1445" xr:uid="{DDBB7A06-ED13-4749-BF16-F7392AB23466}"/>
    <cellStyle name="Normal 2 2 3 3" xfId="821" xr:uid="{3ACC1E9E-39B6-4E0C-83ED-6C5B069D01F8}"/>
    <cellStyle name="Normal 2 2 3 3 2" xfId="1282" xr:uid="{7001278E-679E-4CF5-8EE1-078D0A62B6CD}"/>
    <cellStyle name="Normal 2 2 3 3 2 2" xfId="1742" xr:uid="{17AF7B14-2435-4BFB-BD3C-F9E9EF2D94CC}"/>
    <cellStyle name="Normal 2 2 3 3 3" xfId="1052" xr:uid="{973B7788-F9B9-475F-A15D-8555CFE7057F}"/>
    <cellStyle name="Normal 2 2 3 3 4" xfId="1512" xr:uid="{EF0588DE-5CB1-4E77-A55A-1A1C8FCD56CE}"/>
    <cellStyle name="Normal 2 2 3 4" xfId="1168" xr:uid="{3EC85293-C1EE-48BF-96D4-933FDA7537CB}"/>
    <cellStyle name="Normal 2 2 3 4 2" xfId="1628" xr:uid="{A6A1DD75-06A1-489A-A056-81E0C96244C9}"/>
    <cellStyle name="Normal 2 2 3 5" xfId="938" xr:uid="{E7A0F064-7348-403E-8762-50FE43A60652}"/>
    <cellStyle name="Normal 2 2 3 6" xfId="1398" xr:uid="{76D5B186-FC2C-43F1-9B4D-5BB908153EBE}"/>
    <cellStyle name="Normal 2 2 3 7" xfId="693" xr:uid="{5DFF81CF-3DEC-46DB-AD52-0ADE2DF2E53E}"/>
    <cellStyle name="Normal 2 3" xfId="521" xr:uid="{00000000-0005-0000-0000-000009020000}"/>
    <cellStyle name="Normal 2 3 2" xfId="522" xr:uid="{00000000-0005-0000-0000-00000A020000}"/>
    <cellStyle name="Normal 2 3 2 2" xfId="772" xr:uid="{FF0F9567-5412-48FC-8C50-D18368E9587D}"/>
    <cellStyle name="Normal 2 3 2 2 2" xfId="869" xr:uid="{F708D964-AD82-4C76-A30A-A5F55CA1BF75}"/>
    <cellStyle name="Normal 2 3 2 2 2 2" xfId="1330" xr:uid="{59BD5E99-D4C3-48F7-9FD0-E1568E373CF5}"/>
    <cellStyle name="Normal 2 3 2 2 2 2 2" xfId="1790" xr:uid="{F5DCCD88-740F-40C4-8CFE-9B7E5BDEAA42}"/>
    <cellStyle name="Normal 2 3 2 2 2 3" xfId="1100" xr:uid="{7BDA254F-DAD8-4B88-8A84-9FC83191C5AE}"/>
    <cellStyle name="Normal 2 3 2 2 2 4" xfId="1560" xr:uid="{82038D5E-8820-4938-932C-6B14C43D4423}"/>
    <cellStyle name="Normal 2 3 2 2 3" xfId="1216" xr:uid="{2BD91804-B963-434C-913F-63BEF748CAFE}"/>
    <cellStyle name="Normal 2 3 2 2 3 2" xfId="1676" xr:uid="{6C954A3C-0CD0-4ACB-8C91-540D8DE079B4}"/>
    <cellStyle name="Normal 2 3 2 2 4" xfId="986" xr:uid="{8C676959-D86A-4F6E-B34D-F6B934E3D9AB}"/>
    <cellStyle name="Normal 2 3 2 2 5" xfId="1446" xr:uid="{7761E158-E70A-4E31-94F5-12EE208A3153}"/>
    <cellStyle name="Normal 2 3 2 3" xfId="822" xr:uid="{641730BD-56B1-46EC-803C-8CA8B839F304}"/>
    <cellStyle name="Normal 2 3 2 3 2" xfId="1283" xr:uid="{84AFE05F-9867-4D21-94A0-1F2C9FE474C3}"/>
    <cellStyle name="Normal 2 3 2 3 2 2" xfId="1743" xr:uid="{F4F0CD57-5656-4C20-9CD3-AE6514650B44}"/>
    <cellStyle name="Normal 2 3 2 3 3" xfId="1053" xr:uid="{666805CF-EBF9-448B-BD9E-392ECC3C927D}"/>
    <cellStyle name="Normal 2 3 2 3 4" xfId="1513" xr:uid="{9D1394EB-4F86-47C7-AC59-F64A7955A8D1}"/>
    <cellStyle name="Normal 2 3 2 4" xfId="1169" xr:uid="{EAA4F7D0-DD53-4E11-8775-C53466B1047D}"/>
    <cellStyle name="Normal 2 3 2 4 2" xfId="1629" xr:uid="{80EE23A1-2F71-422C-9CA1-95996C6D5445}"/>
    <cellStyle name="Normal 2 3 2 5" xfId="939" xr:uid="{C0D7E6C2-BCCC-4C55-8AC1-520B0C1BE3EA}"/>
    <cellStyle name="Normal 2 3 2 6" xfId="1399" xr:uid="{474836AE-616B-422C-A47C-F4825236FBED}"/>
    <cellStyle name="Normal 2 3 2 7" xfId="694" xr:uid="{88D6C8A9-417F-4696-9BB6-1BB3B5592AC0}"/>
    <cellStyle name="Normal 2 4" xfId="523" xr:uid="{00000000-0005-0000-0000-00000B020000}"/>
    <cellStyle name="Normal 2 4 2" xfId="524" xr:uid="{00000000-0005-0000-0000-00000C020000}"/>
    <cellStyle name="Normal 2 4 2 2" xfId="773" xr:uid="{E960FD6B-DF4F-406A-BF3D-FFD3B6DFCC5B}"/>
    <cellStyle name="Normal 2 4 2 2 2" xfId="870" xr:uid="{342F5DAF-8699-4726-8536-A7DB58FCBC08}"/>
    <cellStyle name="Normal 2 4 2 2 2 2" xfId="1331" xr:uid="{230262E6-41CC-4B73-B405-AB8FE1D3A5DD}"/>
    <cellStyle name="Normal 2 4 2 2 2 2 2" xfId="1791" xr:uid="{1ECAAE78-215F-427F-A49D-C67E2DCB7EB9}"/>
    <cellStyle name="Normal 2 4 2 2 2 3" xfId="1101" xr:uid="{23262234-00A4-4F1A-A7DD-D7C013672555}"/>
    <cellStyle name="Normal 2 4 2 2 2 4" xfId="1561" xr:uid="{746025E4-33EE-4E7D-AE0B-3BFBED1E2D7B}"/>
    <cellStyle name="Normal 2 4 2 2 3" xfId="1217" xr:uid="{1627FF33-36C9-4DB3-A5EA-9F1DC32FD8FE}"/>
    <cellStyle name="Normal 2 4 2 2 3 2" xfId="1677" xr:uid="{671EEEDB-12DA-4E1D-BBD5-2147CBE5CDE6}"/>
    <cellStyle name="Normal 2 4 2 2 4" xfId="987" xr:uid="{42BEC908-1DFC-4EED-9424-5D847DD4A3E1}"/>
    <cellStyle name="Normal 2 4 2 2 5" xfId="1447" xr:uid="{A60760CC-A88D-48C5-A3AF-49FB1725C1D0}"/>
    <cellStyle name="Normal 2 4 2 3" xfId="823" xr:uid="{086E4AEE-698D-4CFC-BB06-C90BBDAC5768}"/>
    <cellStyle name="Normal 2 4 2 3 2" xfId="1284" xr:uid="{F9C382DC-85D6-4425-BD55-678350349D26}"/>
    <cellStyle name="Normal 2 4 2 3 2 2" xfId="1744" xr:uid="{5BF8663B-34D1-4693-A80C-2E7684654D6C}"/>
    <cellStyle name="Normal 2 4 2 3 3" xfId="1054" xr:uid="{153E6527-CD5E-4E55-9771-EE021401995A}"/>
    <cellStyle name="Normal 2 4 2 3 4" xfId="1514" xr:uid="{27C5C29F-35D7-48B7-B183-1C5042DECB74}"/>
    <cellStyle name="Normal 2 4 2 4" xfId="1170" xr:uid="{4A4FD809-7ABF-447F-8626-AEFD17A8B553}"/>
    <cellStyle name="Normal 2 4 2 4 2" xfId="1630" xr:uid="{905F5F22-4D3A-4248-8115-C7CE1AE29639}"/>
    <cellStyle name="Normal 2 4 2 5" xfId="940" xr:uid="{4C5C58C2-C683-44F7-9D9C-9503E11F6781}"/>
    <cellStyle name="Normal 2 4 2 6" xfId="1400" xr:uid="{2EDC48A2-BB1E-4DC4-97B7-C98EAA337987}"/>
    <cellStyle name="Normal 2 4 2 7" xfId="695" xr:uid="{703D53B2-4672-4C6D-9CF1-011BA8D643E1}"/>
    <cellStyle name="Normal 2 5" xfId="525" xr:uid="{00000000-0005-0000-0000-00000D020000}"/>
    <cellStyle name="Normal 2 5 2" xfId="696" xr:uid="{4C5C5A62-22BA-4E37-B962-F34697C7BC17}"/>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774" xr:uid="{87679A14-67A5-4AFE-A95E-52A17AFF6FC0}"/>
    <cellStyle name="Normal 3 2 2 2" xfId="871" xr:uid="{A7608A57-6CEC-4AB5-AD29-D6A28F278872}"/>
    <cellStyle name="Normal 3 2 2 2 2" xfId="1332" xr:uid="{CA2DA582-726E-4442-ABD1-C7A7D6A4D3AA}"/>
    <cellStyle name="Normal 3 2 2 2 2 2" xfId="1792" xr:uid="{BE5B860E-E12B-4360-B9DC-A1760CCFA02D}"/>
    <cellStyle name="Normal 3 2 2 2 3" xfId="1102" xr:uid="{E1B4AC6F-53D4-410A-A7DF-D53D68FB8B2A}"/>
    <cellStyle name="Normal 3 2 2 2 4" xfId="1562" xr:uid="{6F0A7039-DED0-4D55-A6B7-488CE5313D62}"/>
    <cellStyle name="Normal 3 2 2 3" xfId="1218" xr:uid="{6F434D0E-30DB-4342-BF81-FD226243FAA5}"/>
    <cellStyle name="Normal 3 2 2 3 2" xfId="1678" xr:uid="{8FC80BF4-74E6-47D0-B3CD-30EA96FF5D38}"/>
    <cellStyle name="Normal 3 2 2 4" xfId="988" xr:uid="{41FA29D3-D72E-4D88-93B9-FD68355307F6}"/>
    <cellStyle name="Normal 3 2 2 5" xfId="1448" xr:uid="{127C8913-C582-4DC1-81D5-AEDD3BE4538A}"/>
    <cellStyle name="Normal 3 2 3" xfId="824" xr:uid="{B0F697B2-D35C-4C57-8C7C-9DE47A9A1DA1}"/>
    <cellStyle name="Normal 3 2 3 2" xfId="1285" xr:uid="{DE22BA3F-1C9C-45CE-BF95-8749BE6A457E}"/>
    <cellStyle name="Normal 3 2 3 2 2" xfId="1745" xr:uid="{65B755E0-2C75-4FE1-9F35-0047B21C4C4D}"/>
    <cellStyle name="Normal 3 2 3 3" xfId="1055" xr:uid="{8196822F-5D74-4CD6-A7BA-B54156F7751E}"/>
    <cellStyle name="Normal 3 2 3 4" xfId="1515" xr:uid="{08015926-38E6-46E7-9E02-ECB13BFD1C3B}"/>
    <cellStyle name="Normal 3 2 4" xfId="1171" xr:uid="{C966EDB3-3989-4A47-A78B-A05B038A465A}"/>
    <cellStyle name="Normal 3 2 4 2" xfId="1631" xr:uid="{F2CE97F0-F694-4127-BA06-3D099014AECA}"/>
    <cellStyle name="Normal 3 2 5" xfId="941" xr:uid="{A2529D31-6D4B-426D-8D27-951504C3A237}"/>
    <cellStyle name="Normal 3 2 6" xfId="1401" xr:uid="{1BE8A4B4-9249-4846-9718-F1D3C64E0518}"/>
    <cellStyle name="Normal 3 2 7" xfId="697" xr:uid="{F1CC012B-1F4D-44CD-932A-1EF9F117433C}"/>
    <cellStyle name="Normal 3 3" xfId="530" xr:uid="{00000000-0005-0000-0000-000012020000}"/>
    <cellStyle name="Normal 3 4" xfId="531" xr:uid="{00000000-0005-0000-0000-000013020000}"/>
    <cellStyle name="Normal 3 4 2" xfId="775" xr:uid="{0DE907C7-E9E2-4F9A-9950-D6189E994041}"/>
    <cellStyle name="Normal 3 4 2 2" xfId="872" xr:uid="{DC81B661-6BB5-4EF9-B28C-12E3A2907B60}"/>
    <cellStyle name="Normal 3 4 2 2 2" xfId="1333" xr:uid="{9B46DAC2-1A94-4FEA-82EA-0038DC910DE2}"/>
    <cellStyle name="Normal 3 4 2 2 2 2" xfId="1793" xr:uid="{8965FF47-DE8A-43CB-B2F3-B6EE8BA89875}"/>
    <cellStyle name="Normal 3 4 2 2 3" xfId="1103" xr:uid="{B5A64A27-DF86-4AA8-B6FD-CBCF4C706E15}"/>
    <cellStyle name="Normal 3 4 2 2 4" xfId="1563" xr:uid="{F72716F4-576F-4EA7-A309-5B84BCF66033}"/>
    <cellStyle name="Normal 3 4 2 3" xfId="1219" xr:uid="{3C649ABB-A7DF-4BDD-8A62-E60BAF802883}"/>
    <cellStyle name="Normal 3 4 2 3 2" xfId="1679" xr:uid="{61DBF512-E474-4642-A613-A68BEF924CB3}"/>
    <cellStyle name="Normal 3 4 2 4" xfId="989" xr:uid="{AEC33265-A88A-426D-8287-BDA7A0898D59}"/>
    <cellStyle name="Normal 3 4 2 5" xfId="1449" xr:uid="{44142785-FD91-4574-ABF9-74C6B24EACD3}"/>
    <cellStyle name="Normal 3 4 3" xfId="825" xr:uid="{3507C794-AA1E-42D9-9563-BB67D1F839D6}"/>
    <cellStyle name="Normal 3 4 3 2" xfId="1286" xr:uid="{29F1571F-276D-494A-B06A-1BF9929CB4BE}"/>
    <cellStyle name="Normal 3 4 3 2 2" xfId="1746" xr:uid="{9E36C471-2364-459D-AB57-4440F4C19B6A}"/>
    <cellStyle name="Normal 3 4 3 3" xfId="1056" xr:uid="{BDFD8F9F-0F17-4A4E-B73D-98730DB240D5}"/>
    <cellStyle name="Normal 3 4 3 4" xfId="1516" xr:uid="{0DF5E462-1985-4A3B-930F-81562B401DA5}"/>
    <cellStyle name="Normal 3 4 4" xfId="1172" xr:uid="{877F46D1-C3B0-411B-8998-BF24E5AD4CE7}"/>
    <cellStyle name="Normal 3 4 4 2" xfId="1632" xr:uid="{48E31A7D-5B16-4E64-8B9B-9C88BEC6642E}"/>
    <cellStyle name="Normal 3 4 5" xfId="942" xr:uid="{81665081-6A03-4D82-A393-50747051ACD6}"/>
    <cellStyle name="Normal 3 4 6" xfId="1402" xr:uid="{55D5CA80-CF5E-46D7-B653-A6B6B60226B2}"/>
    <cellStyle name="Normal 3 4 7" xfId="698" xr:uid="{0577E37D-B6BC-4AB2-B221-928D6B23A572}"/>
    <cellStyle name="Normal 3 8" xfId="532" xr:uid="{00000000-0005-0000-0000-000014020000}"/>
    <cellStyle name="Normal 3 8 2" xfId="533" xr:uid="{00000000-0005-0000-0000-000015020000}"/>
    <cellStyle name="Normal 3 8 2 2" xfId="534" xr:uid="{00000000-0005-0000-0000-000016020000}"/>
    <cellStyle name="Normal 3 8 2 2 2" xfId="778" xr:uid="{5B591357-4AB3-431A-B27B-4A818083A3E1}"/>
    <cellStyle name="Normal 3 8 2 2 2 2" xfId="875" xr:uid="{1350AAC7-CF7E-4C3D-8E6E-03B16800E2ED}"/>
    <cellStyle name="Normal 3 8 2 2 2 2 2" xfId="1336" xr:uid="{6D30DBA8-5DB5-43A0-B030-1092AE5DE095}"/>
    <cellStyle name="Normal 3 8 2 2 2 2 2 2" xfId="1796" xr:uid="{79A5E9D0-6BC8-4552-8244-662E65F03CC6}"/>
    <cellStyle name="Normal 3 8 2 2 2 2 3" xfId="1106" xr:uid="{A9B8572D-A331-46A3-9CE3-D625C1EBC486}"/>
    <cellStyle name="Normal 3 8 2 2 2 2 4" xfId="1566" xr:uid="{DBAA8539-B145-460C-9FF8-AF0C52BFC7F5}"/>
    <cellStyle name="Normal 3 8 2 2 2 3" xfId="1222" xr:uid="{5D337990-8470-4D23-B575-46F3F417185E}"/>
    <cellStyle name="Normal 3 8 2 2 2 3 2" xfId="1682" xr:uid="{795DC970-B149-4DD5-8F2F-84B232B030E2}"/>
    <cellStyle name="Normal 3 8 2 2 2 4" xfId="992" xr:uid="{10CA9640-36DD-49EB-AA75-5F8B4359E5C3}"/>
    <cellStyle name="Normal 3 8 2 2 2 5" xfId="1452" xr:uid="{B1F59D3A-21A3-495D-BC5D-90D11B0A39A8}"/>
    <cellStyle name="Normal 3 8 2 2 3" xfId="828" xr:uid="{FA14ECF9-3746-4112-AB2E-9409B295C791}"/>
    <cellStyle name="Normal 3 8 2 2 3 2" xfId="1289" xr:uid="{90E6C783-00C4-4CF7-8516-4FA53007A247}"/>
    <cellStyle name="Normal 3 8 2 2 3 2 2" xfId="1749" xr:uid="{E9F9846B-91F2-45A6-B71A-762022B693C7}"/>
    <cellStyle name="Normal 3 8 2 2 3 3" xfId="1059" xr:uid="{B219989D-CA9D-4D60-A3CE-72FA1CAE0999}"/>
    <cellStyle name="Normal 3 8 2 2 3 4" xfId="1519" xr:uid="{31594EDE-ADB0-41B0-BF10-7F73C1646D38}"/>
    <cellStyle name="Normal 3 8 2 2 4" xfId="1175" xr:uid="{08B09F63-287F-45E5-A456-643990426165}"/>
    <cellStyle name="Normal 3 8 2 2 4 2" xfId="1635" xr:uid="{EDC6BC96-BBDE-466E-8A68-186AA825EF6A}"/>
    <cellStyle name="Normal 3 8 2 2 5" xfId="945" xr:uid="{15358ED8-CD6D-45FF-AB62-6EDEC5886C4A}"/>
    <cellStyle name="Normal 3 8 2 2 6" xfId="1405" xr:uid="{4555AB47-4C4D-4443-BC46-1D1AB37FA8F2}"/>
    <cellStyle name="Normal 3 8 2 2 7" xfId="701" xr:uid="{1372C0B0-13B9-4B20-9D27-FDD88095DC5E}"/>
    <cellStyle name="Normal 3 8 2 3" xfId="777" xr:uid="{E8261BB3-D32B-435B-B1D8-FE87B38477BE}"/>
    <cellStyle name="Normal 3 8 2 3 2" xfId="874" xr:uid="{134E966A-8122-42AF-AC89-C7DFE437083D}"/>
    <cellStyle name="Normal 3 8 2 3 2 2" xfId="1335" xr:uid="{D2CA282D-0896-42C7-9BA5-093E3DDCE959}"/>
    <cellStyle name="Normal 3 8 2 3 2 2 2" xfId="1795" xr:uid="{70775C7E-8351-4F88-97B0-8350B89A51F6}"/>
    <cellStyle name="Normal 3 8 2 3 2 3" xfId="1105" xr:uid="{92EDFBE2-15F4-4B2B-8C60-0A312A77A0A2}"/>
    <cellStyle name="Normal 3 8 2 3 2 4" xfId="1565" xr:uid="{7D055594-074D-4319-A29B-46B1CBB2AF24}"/>
    <cellStyle name="Normal 3 8 2 3 3" xfId="1221" xr:uid="{3D38C7D8-4C90-4E16-A67D-F827460ED2D7}"/>
    <cellStyle name="Normal 3 8 2 3 3 2" xfId="1681" xr:uid="{F7C395A1-49FA-405E-8595-EA32CF13A86D}"/>
    <cellStyle name="Normal 3 8 2 3 4" xfId="991" xr:uid="{C3EEA92D-D92F-46F6-BE50-14D6522DE25E}"/>
    <cellStyle name="Normal 3 8 2 3 5" xfId="1451" xr:uid="{F5D93B94-34A4-4918-B61E-632AA0522103}"/>
    <cellStyle name="Normal 3 8 2 4" xfId="827" xr:uid="{2E14B218-49C2-4A6A-8F52-B4D57EAA2564}"/>
    <cellStyle name="Normal 3 8 2 4 2" xfId="1288" xr:uid="{CD72D159-F838-4450-A904-D9CC5E84E2F2}"/>
    <cellStyle name="Normal 3 8 2 4 2 2" xfId="1748" xr:uid="{CCCBE5BD-2CBE-4F50-A091-521FBD2552B6}"/>
    <cellStyle name="Normal 3 8 2 4 3" xfId="1058" xr:uid="{00A4280E-D1A1-45FC-8F41-0202D137642D}"/>
    <cellStyle name="Normal 3 8 2 4 4" xfId="1518" xr:uid="{C433D8C2-A9A3-4B02-85DC-BDC5E49747C5}"/>
    <cellStyle name="Normal 3 8 2 5" xfId="1174" xr:uid="{1A2EE142-32EA-46A3-AB40-0767DD7220B6}"/>
    <cellStyle name="Normal 3 8 2 5 2" xfId="1634" xr:uid="{5C4EEA53-AF72-4DDF-9135-7931849C1DB1}"/>
    <cellStyle name="Normal 3 8 2 6" xfId="944" xr:uid="{6450238D-17DC-41C8-80DF-12C6BC2B215D}"/>
    <cellStyle name="Normal 3 8 2 7" xfId="1404" xr:uid="{7AF1D1AB-EB37-4259-9D00-43AAF2294C39}"/>
    <cellStyle name="Normal 3 8 2 8" xfId="700" xr:uid="{E0F45D01-163F-45AC-A719-69993DCE8430}"/>
    <cellStyle name="Normal 3 8 3" xfId="535" xr:uid="{00000000-0005-0000-0000-000017020000}"/>
    <cellStyle name="Normal 3 8 3 2" xfId="779" xr:uid="{F2895043-433A-4A1A-B9C8-CCC7B8FB6050}"/>
    <cellStyle name="Normal 3 8 3 2 2" xfId="876" xr:uid="{F927C4DE-CB11-41F0-B780-5813A720BD2A}"/>
    <cellStyle name="Normal 3 8 3 2 2 2" xfId="1337" xr:uid="{667457B5-4E1B-43E4-AD44-56BDA4956AE4}"/>
    <cellStyle name="Normal 3 8 3 2 2 2 2" xfId="1797" xr:uid="{AB9EF24A-A307-4918-8C76-80B1DB30A25D}"/>
    <cellStyle name="Normal 3 8 3 2 2 3" xfId="1107" xr:uid="{BDC1EBCE-84FC-49A1-832B-FFC922A7E271}"/>
    <cellStyle name="Normal 3 8 3 2 2 4" xfId="1567" xr:uid="{D02D374F-7819-4DCE-9C82-BA218E3438F3}"/>
    <cellStyle name="Normal 3 8 3 2 3" xfId="1223" xr:uid="{51DD7434-B419-4415-B310-3B50CE715CBA}"/>
    <cellStyle name="Normal 3 8 3 2 3 2" xfId="1683" xr:uid="{6E46CBCA-5BD1-49A2-BB1A-0B6AD0919837}"/>
    <cellStyle name="Normal 3 8 3 2 4" xfId="993" xr:uid="{D0A55680-1708-4C41-853B-B4B337D0D219}"/>
    <cellStyle name="Normal 3 8 3 2 5" xfId="1453" xr:uid="{6098A821-FFE6-4B0E-8692-D9668FF9E392}"/>
    <cellStyle name="Normal 3 8 3 3" xfId="829" xr:uid="{6A409E5C-336A-4173-9CBF-1C34AD0571D3}"/>
    <cellStyle name="Normal 3 8 3 3 2" xfId="1290" xr:uid="{5FCC8A37-564F-42D3-9446-084DFA410FF1}"/>
    <cellStyle name="Normal 3 8 3 3 2 2" xfId="1750" xr:uid="{265E30B8-B163-496B-98C0-EC9E96972CE1}"/>
    <cellStyle name="Normal 3 8 3 3 3" xfId="1060" xr:uid="{F97BBBCF-2A4D-4E6A-BB4F-59D618B2CF99}"/>
    <cellStyle name="Normal 3 8 3 3 4" xfId="1520" xr:uid="{7742F810-4942-4001-9CE8-D62ABE8CB156}"/>
    <cellStyle name="Normal 3 8 3 4" xfId="1176" xr:uid="{DB12C97E-8834-487B-B14D-DECEC38DDCF2}"/>
    <cellStyle name="Normal 3 8 3 4 2" xfId="1636" xr:uid="{8C4E9A10-51CD-4381-9D1D-4F68EE66CB99}"/>
    <cellStyle name="Normal 3 8 3 5" xfId="946" xr:uid="{2970D409-9661-4FCB-B93F-A01BD1FB0418}"/>
    <cellStyle name="Normal 3 8 3 6" xfId="1406" xr:uid="{32B3B204-2952-48AA-950D-496059BF2281}"/>
    <cellStyle name="Normal 3 8 3 7" xfId="702" xr:uid="{BEC7DF97-04F4-492C-9E7A-8B9DF44D3A31}"/>
    <cellStyle name="Normal 3 8 4" xfId="776" xr:uid="{8547F9C8-2BAE-44B1-A042-ED77BB95F362}"/>
    <cellStyle name="Normal 3 8 4 2" xfId="873" xr:uid="{A05E6C49-4348-4976-8DF1-C90000CB6F8C}"/>
    <cellStyle name="Normal 3 8 4 2 2" xfId="1334" xr:uid="{77FE59C3-459B-4E22-ACE9-E4A4060CDC9F}"/>
    <cellStyle name="Normal 3 8 4 2 2 2" xfId="1794" xr:uid="{76A09C91-1A02-4E76-BA64-4DAF1AE22BDE}"/>
    <cellStyle name="Normal 3 8 4 2 3" xfId="1104" xr:uid="{043DC7CD-0EA4-4FC5-BEB5-4C31D8241ED8}"/>
    <cellStyle name="Normal 3 8 4 2 4" xfId="1564" xr:uid="{91935829-C8D3-4FEC-B814-22372FE0D2F9}"/>
    <cellStyle name="Normal 3 8 4 3" xfId="1220" xr:uid="{56D8AC72-9668-41CA-903B-70B1B14342EF}"/>
    <cellStyle name="Normal 3 8 4 3 2" xfId="1680" xr:uid="{E44344DE-9B2C-475D-BFB0-10A8DF524D16}"/>
    <cellStyle name="Normal 3 8 4 4" xfId="990" xr:uid="{5288EB08-9ACB-4E4E-A237-39A8ABD13574}"/>
    <cellStyle name="Normal 3 8 4 5" xfId="1450" xr:uid="{B35856C9-C7D2-47D7-A891-5AD60296D38F}"/>
    <cellStyle name="Normal 3 8 5" xfId="826" xr:uid="{3C26145A-88D7-47BC-9619-5CF89F5A8D23}"/>
    <cellStyle name="Normal 3 8 5 2" xfId="1287" xr:uid="{3232E905-17C7-45CC-8F78-88D27AF5AB2E}"/>
    <cellStyle name="Normal 3 8 5 2 2" xfId="1747" xr:uid="{9BA78A8D-7F14-4A2A-8853-43FF95F8A861}"/>
    <cellStyle name="Normal 3 8 5 3" xfId="1057" xr:uid="{41B420EF-3EC2-49C8-AE60-A1D074669FF7}"/>
    <cellStyle name="Normal 3 8 5 4" xfId="1517" xr:uid="{85AED438-4507-49E6-A21F-CDBB833E9427}"/>
    <cellStyle name="Normal 3 8 6" xfId="1173" xr:uid="{30E230B8-0D34-4D10-9886-FEF43C029B28}"/>
    <cellStyle name="Normal 3 8 6 2" xfId="1633" xr:uid="{E1072C00-054E-4EAF-B51E-F629110A78AA}"/>
    <cellStyle name="Normal 3 8 7" xfId="943" xr:uid="{F67F32AC-7BBD-4DE6-91F5-7C660C495AC3}"/>
    <cellStyle name="Normal 3 8 8" xfId="1403" xr:uid="{E8DF6060-2C77-474E-AD95-CB98124F0F13}"/>
    <cellStyle name="Normal 3 8 9" xfId="699" xr:uid="{7E45793B-9E22-4B12-9012-7B3D7FA443AF}"/>
    <cellStyle name="Normal 4" xfId="536" xr:uid="{00000000-0005-0000-0000-000018020000}"/>
    <cellStyle name="Normal 4 2" xfId="537" xr:uid="{00000000-0005-0000-0000-000019020000}"/>
    <cellStyle name="Normal 4 2 2" xfId="780" xr:uid="{040EF6BB-F768-46B2-87B3-603495A39E9C}"/>
    <cellStyle name="Normal 4 2 2 2" xfId="877" xr:uid="{5F2E8B47-62A0-452D-9835-0793E9B56F45}"/>
    <cellStyle name="Normal 4 2 2 2 2" xfId="1338" xr:uid="{D162623D-C472-4EFC-B55F-1522ABB14171}"/>
    <cellStyle name="Normal 4 2 2 2 2 2" xfId="1798" xr:uid="{6959A666-C76A-484B-8FB9-9EBB6A6CC542}"/>
    <cellStyle name="Normal 4 2 2 2 3" xfId="1108" xr:uid="{4B060097-425A-4D34-8C16-764A258138D3}"/>
    <cellStyle name="Normal 4 2 2 2 4" xfId="1568" xr:uid="{5D004D97-715D-4C2F-ADBA-0E971C5284A1}"/>
    <cellStyle name="Normal 4 2 2 3" xfId="1224" xr:uid="{F442DEEB-B355-4712-8491-6157BCD7B5EF}"/>
    <cellStyle name="Normal 4 2 2 3 2" xfId="1684" xr:uid="{3A65DF80-AA99-482A-BFD2-741B90B25BF5}"/>
    <cellStyle name="Normal 4 2 2 4" xfId="994" xr:uid="{D3AC2A53-ACBD-4D5B-A97D-F8BA8C466420}"/>
    <cellStyle name="Normal 4 2 2 5" xfId="1454" xr:uid="{A3756B17-CAE3-406D-A090-9861A03B16FF}"/>
    <cellStyle name="Normal 4 2 3" xfId="830" xr:uid="{9CB26CEA-8170-4A85-8A52-CEA645FBF483}"/>
    <cellStyle name="Normal 4 2 3 2" xfId="1291" xr:uid="{4E3502D0-0CBE-44A8-8F20-9C4DE534C8BD}"/>
    <cellStyle name="Normal 4 2 3 2 2" xfId="1751" xr:uid="{843F1808-07E6-4BA6-9648-5C7B3FE73794}"/>
    <cellStyle name="Normal 4 2 3 3" xfId="1061" xr:uid="{84ECEC9B-E82D-469A-98F2-D6CF6D0F416A}"/>
    <cellStyle name="Normal 4 2 3 4" xfId="1521" xr:uid="{DF04186A-4C78-4A18-BD88-4C21536AE66E}"/>
    <cellStyle name="Normal 4 2 4" xfId="1177" xr:uid="{8EA0C0FA-76BA-4B96-A908-444EE9DACB6C}"/>
    <cellStyle name="Normal 4 2 4 2" xfId="1637" xr:uid="{1DFBDD0D-9AB5-47E4-A091-E6B7BEB8D8EE}"/>
    <cellStyle name="Normal 4 2 5" xfId="947" xr:uid="{2397A83C-1634-431F-B959-6A54E5EA090F}"/>
    <cellStyle name="Normal 4 2 6" xfId="1407" xr:uid="{00CF00A2-1E2F-48BB-BFF7-F9086BE479B6}"/>
    <cellStyle name="Normal 4 2 7" xfId="703" xr:uid="{01FC8382-76F2-4417-9057-C2DFA4B60828}"/>
    <cellStyle name="Normal 4 3" xfId="538" xr:uid="{00000000-0005-0000-0000-00001A020000}"/>
    <cellStyle name="Normal 4 4" xfId="539" xr:uid="{00000000-0005-0000-0000-00001B020000}"/>
    <cellStyle name="Normal 4 4 2" xfId="781" xr:uid="{5A331908-3A7A-4F81-89D6-A45B1A1EABAC}"/>
    <cellStyle name="Normal 4 4 2 2" xfId="878" xr:uid="{186455DF-4025-4464-8EB4-FC167130073D}"/>
    <cellStyle name="Normal 4 4 2 2 2" xfId="1339" xr:uid="{6D5F5753-79ED-45E4-B2A3-1639D94F647C}"/>
    <cellStyle name="Normal 4 4 2 2 2 2" xfId="1799" xr:uid="{D69DD7AA-05D1-4B29-9A44-613DA1EC826F}"/>
    <cellStyle name="Normal 4 4 2 2 3" xfId="1109" xr:uid="{ECFD7147-26CF-44BA-8662-989E5A3966D3}"/>
    <cellStyle name="Normal 4 4 2 2 4" xfId="1569" xr:uid="{39542B79-4139-4BB4-837C-243E5C383014}"/>
    <cellStyle name="Normal 4 4 2 3" xfId="1225" xr:uid="{FAE77D1A-86B8-440A-8A8E-5AFE7D15B25A}"/>
    <cellStyle name="Normal 4 4 2 3 2" xfId="1685" xr:uid="{A60C8FED-B2AF-4DE5-ACDB-E5A8E8E57205}"/>
    <cellStyle name="Normal 4 4 2 4" xfId="995" xr:uid="{C3877A4D-57C7-4A9F-A036-2A66C6428527}"/>
    <cellStyle name="Normal 4 4 2 5" xfId="1455" xr:uid="{5D731838-DF60-4AA7-86A0-5E3A904EDE2F}"/>
    <cellStyle name="Normal 4 4 3" xfId="831" xr:uid="{3F465389-343B-4291-A248-C19D95ED8289}"/>
    <cellStyle name="Normal 4 4 3 2" xfId="1292" xr:uid="{8DE0E9E7-3588-4F27-A5A6-AD7B3984419B}"/>
    <cellStyle name="Normal 4 4 3 2 2" xfId="1752" xr:uid="{89A24B0F-C6D3-49FE-B29A-138C32912D85}"/>
    <cellStyle name="Normal 4 4 3 3" xfId="1062" xr:uid="{685B036C-C0AB-415E-BDFA-CE22AEB7AE3E}"/>
    <cellStyle name="Normal 4 4 3 4" xfId="1522" xr:uid="{D0C20C77-FD0A-4C48-8574-406AB60E8CB8}"/>
    <cellStyle name="Normal 4 4 4" xfId="1178" xr:uid="{9C3F68FA-2A1F-473D-8D8B-124C9970A6C7}"/>
    <cellStyle name="Normal 4 4 4 2" xfId="1638" xr:uid="{FE07113B-46C9-4968-83E3-B65F947DCD44}"/>
    <cellStyle name="Normal 4 4 5" xfId="948" xr:uid="{4F67DACB-ECB4-4577-BDAA-5FA675724157}"/>
    <cellStyle name="Normal 4 4 6" xfId="1408" xr:uid="{ED573A75-1C01-4EAB-9202-588EC6D4AE22}"/>
    <cellStyle name="Normal 4 4 7" xfId="704" xr:uid="{BD2B9677-29FD-42D1-AFD4-B9269C983197}"/>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782" xr:uid="{A7992F4C-004E-4B56-AC95-A230A6FADD57}"/>
    <cellStyle name="Normal 5 3 2 2" xfId="879" xr:uid="{292B2553-8D2E-4776-8AA8-014B2BD86E27}"/>
    <cellStyle name="Normal 5 3 2 2 2" xfId="1340" xr:uid="{6F01B681-F54C-4858-BCE5-962A7C0A2426}"/>
    <cellStyle name="Normal 5 3 2 2 2 2" xfId="1800" xr:uid="{F3167E8D-5C8D-4707-98A3-80579D895841}"/>
    <cellStyle name="Normal 5 3 2 2 3" xfId="1110" xr:uid="{32AF190E-9CAB-4DCA-8790-49BEC69D1E2B}"/>
    <cellStyle name="Normal 5 3 2 2 4" xfId="1570" xr:uid="{EDA296F9-47AD-4883-AEAE-5BE7B79602D1}"/>
    <cellStyle name="Normal 5 3 2 3" xfId="1226" xr:uid="{FA26DBF7-A85C-44E7-BA5A-E00FB5CE6CAD}"/>
    <cellStyle name="Normal 5 3 2 3 2" xfId="1686" xr:uid="{81E0E4CA-1664-401F-ABE0-3EBE7525B368}"/>
    <cellStyle name="Normal 5 3 2 4" xfId="996" xr:uid="{542908F5-5B76-4B8C-99C0-0C14255EE93E}"/>
    <cellStyle name="Normal 5 3 2 5" xfId="1456" xr:uid="{1F926E18-500A-4EB3-A083-B5DFA81D6CF0}"/>
    <cellStyle name="Normal 5 3 3" xfId="832" xr:uid="{F6EC5D56-C151-492B-98E8-6AF674ADC945}"/>
    <cellStyle name="Normal 5 3 3 2" xfId="1293" xr:uid="{CF6B05BA-CBC7-4C8B-B507-F5B47D1B156F}"/>
    <cellStyle name="Normal 5 3 3 2 2" xfId="1753" xr:uid="{0E4D7996-E869-448B-8F53-BE65E308110D}"/>
    <cellStyle name="Normal 5 3 3 3" xfId="1063" xr:uid="{FF853C9B-BCE7-40BE-BBDD-67BF856A32B1}"/>
    <cellStyle name="Normal 5 3 3 4" xfId="1523" xr:uid="{4D891DF4-4D87-40D1-BE14-E5E960F3C75D}"/>
    <cellStyle name="Normal 5 3 4" xfId="1179" xr:uid="{6AA77A8A-C403-41B9-9699-7E1447E1FC0A}"/>
    <cellStyle name="Normal 5 3 4 2" xfId="1639" xr:uid="{36E47451-4C28-488F-8BE5-FD524BF2C696}"/>
    <cellStyle name="Normal 5 3 5" xfId="949" xr:uid="{C44DDD08-6627-432C-B586-A2B09BD014C7}"/>
    <cellStyle name="Normal 5 3 6" xfId="1409" xr:uid="{2CD56117-021C-4301-923E-2DA4983E5907}"/>
    <cellStyle name="Normal 5 3 7" xfId="705" xr:uid="{B798E012-162F-4D20-9CAE-0E4C11DCCE3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784" xr:uid="{A2494D7A-9CF8-41A0-9E52-B6D3E0CAF143}"/>
    <cellStyle name="Normal 6 2 2 2" xfId="881" xr:uid="{81D52EA7-A74D-4AB9-85AB-130E23BFB6D9}"/>
    <cellStyle name="Normal 6 2 2 2 2" xfId="1342" xr:uid="{A4F1CAC3-2FB0-4AA2-97A2-AA017056E540}"/>
    <cellStyle name="Normal 6 2 2 2 2 2" xfId="1802" xr:uid="{4965CA19-330D-4A79-80FD-0053CE7A84B5}"/>
    <cellStyle name="Normal 6 2 2 2 3" xfId="1112" xr:uid="{D92B0636-829A-4839-B2A6-A6D367ABA124}"/>
    <cellStyle name="Normal 6 2 2 2 4" xfId="1572" xr:uid="{FA3801EA-AE97-4C10-9ED9-AD3B19CCA69F}"/>
    <cellStyle name="Normal 6 2 2 3" xfId="1228" xr:uid="{AD3F3F0E-3BF1-4D5E-8CFB-90669682268B}"/>
    <cellStyle name="Normal 6 2 2 3 2" xfId="1688" xr:uid="{27979F7B-FA35-4B4F-A26A-D9E913015600}"/>
    <cellStyle name="Normal 6 2 2 4" xfId="998" xr:uid="{4538304D-9488-47C5-9A51-7A571C89BCF3}"/>
    <cellStyle name="Normal 6 2 2 5" xfId="1458" xr:uid="{23422762-C2BC-4FB9-BB37-A9048D77FFF6}"/>
    <cellStyle name="Normal 6 2 3" xfId="834" xr:uid="{525DD73A-62C1-4229-B797-8A851DBBD1BE}"/>
    <cellStyle name="Normal 6 2 3 2" xfId="1295" xr:uid="{781B4104-9AB1-4F70-8450-6455FEC79EA0}"/>
    <cellStyle name="Normal 6 2 3 2 2" xfId="1755" xr:uid="{41B17A41-A371-44EE-B447-E56852678848}"/>
    <cellStyle name="Normal 6 2 3 3" xfId="1065" xr:uid="{5B0B140D-33C6-4269-82B3-8842133211B4}"/>
    <cellStyle name="Normal 6 2 3 4" xfId="1525" xr:uid="{E3A1102B-BADB-4284-AE45-DD6721F8542B}"/>
    <cellStyle name="Normal 6 2 4" xfId="1181" xr:uid="{95F8EE52-B62F-4626-9028-9B44189F3134}"/>
    <cellStyle name="Normal 6 2 4 2" xfId="1641" xr:uid="{9AD0D426-D4B5-4C2F-BC97-7E69E81FA1EF}"/>
    <cellStyle name="Normal 6 2 5" xfId="951" xr:uid="{CC4512EE-C815-497C-8ED0-6AE6DEA808B2}"/>
    <cellStyle name="Normal 6 2 6" xfId="1411" xr:uid="{BC867DE8-23A7-4D08-B5F4-0370BBF039EE}"/>
    <cellStyle name="Normal 6 2 7" xfId="707" xr:uid="{2EB77FC5-1845-418A-A5FF-F0FBADFA8AA3}"/>
    <cellStyle name="Normal 6 3" xfId="566" xr:uid="{00000000-0005-0000-0000-000036020000}"/>
    <cellStyle name="Normal 6 4" xfId="783" xr:uid="{95B6CD22-73BF-41F6-B8C6-810258E11C7A}"/>
    <cellStyle name="Normal 6 4 2" xfId="880" xr:uid="{EF609535-3311-49F9-8903-F3B4EFE6CD44}"/>
    <cellStyle name="Normal 6 4 2 2" xfId="1341" xr:uid="{E72CEA07-55B6-4D35-95DE-B1CB867C755F}"/>
    <cellStyle name="Normal 6 4 2 2 2" xfId="1801" xr:uid="{6B917E62-7883-4BAF-836D-6E244A772105}"/>
    <cellStyle name="Normal 6 4 2 3" xfId="1111" xr:uid="{0D8A49FE-45A6-46E9-B338-9A117E97929B}"/>
    <cellStyle name="Normal 6 4 2 4" xfId="1571" xr:uid="{8F5E0726-30A7-40EC-8C95-83493972909B}"/>
    <cellStyle name="Normal 6 4 3" xfId="1227" xr:uid="{D58E0116-E3A7-4953-AC8F-CB7D03298C04}"/>
    <cellStyle name="Normal 6 4 3 2" xfId="1687" xr:uid="{CCB9A1CB-1A2D-436B-B016-34E0A6D2F462}"/>
    <cellStyle name="Normal 6 4 4" xfId="997" xr:uid="{858866A1-B27F-49D0-8244-669CF63E33F3}"/>
    <cellStyle name="Normal 6 4 5" xfId="1457" xr:uid="{9812A3BE-6911-46E2-9DA9-7C98C77D032E}"/>
    <cellStyle name="Normal 6 5" xfId="833" xr:uid="{163B3236-397E-4164-885B-96E9C03C22E9}"/>
    <cellStyle name="Normal 6 5 2" xfId="1294" xr:uid="{9A8B0242-2467-4398-8860-7192FB1BD625}"/>
    <cellStyle name="Normal 6 5 2 2" xfId="1754" xr:uid="{321486A2-C2EF-4114-B292-BCE7867DE413}"/>
    <cellStyle name="Normal 6 5 3" xfId="1064" xr:uid="{AAF84CDB-FA6D-4284-A9D1-630757B5204E}"/>
    <cellStyle name="Normal 6 5 4" xfId="1524" xr:uid="{D6EFF510-6F89-4419-B094-F745FF2A5991}"/>
    <cellStyle name="Normal 6 6" xfId="1180" xr:uid="{792B57E4-0DF9-446D-BF11-CFBA826B1BD1}"/>
    <cellStyle name="Normal 6 6 2" xfId="1640" xr:uid="{DD81AD3B-C642-4681-BEC9-0567920C854B}"/>
    <cellStyle name="Normal 6 7" xfId="950" xr:uid="{ACF6BA2D-B025-47CA-86F5-E5AF3BB9A529}"/>
    <cellStyle name="Normal 6 8" xfId="1410" xr:uid="{AF71A82B-4A96-42CB-9725-4BD83D3D3320}"/>
    <cellStyle name="Normal 6 9" xfId="706" xr:uid="{D2A3DC72-748F-46E3-AC56-6E6DF6C251F6}"/>
    <cellStyle name="Normal 7" xfId="567" xr:uid="{00000000-0005-0000-0000-000037020000}"/>
    <cellStyle name="Normal 7 2" xfId="568" xr:uid="{00000000-0005-0000-0000-000038020000}"/>
    <cellStyle name="Normal 7 2 2" xfId="708" xr:uid="{8872CAEF-DBD8-4278-93ED-72D22FF2E800}"/>
    <cellStyle name="Normal 8" xfId="569" xr:uid="{00000000-0005-0000-0000-000039020000}"/>
    <cellStyle name="Normal 9" xfId="592" xr:uid="{847B6E86-FBAA-4447-A2D3-23B088528AA3}"/>
    <cellStyle name="Normal 9 2" xfId="595" xr:uid="{1182C19A-0974-4FBA-A8DB-4D8F746FA965}"/>
    <cellStyle name="Normal 9 2 2" xfId="1370" xr:uid="{D80BE68A-4A9A-4815-88D6-6C728FD16CD5}"/>
    <cellStyle name="Normal 9 2 2 2" xfId="1830" xr:uid="{1EEC2CBA-E774-4176-AC7C-9A3DE91CF404}"/>
    <cellStyle name="Normal 9 2 3" xfId="1140" xr:uid="{0503691B-41A5-4253-8323-43902C37B93A}"/>
    <cellStyle name="Normal 9 2 4" xfId="1600" xr:uid="{3B20BDA9-9B92-444B-8DA3-8F74442F1E36}"/>
    <cellStyle name="Normal 9 2 5" xfId="909" xr:uid="{1DD99D3C-903B-431E-88DE-9FDBCE639FF0}"/>
    <cellStyle name="Normal 9 3" xfId="593" xr:uid="{12DE8FDE-652C-4F67-A983-607C41124C1E}"/>
    <cellStyle name="Normal 9 3 2" xfId="1716" xr:uid="{AC01BBA5-33A7-4191-BE14-4E70E5B58D5A}"/>
    <cellStyle name="Normal 9 3 3" xfId="1256" xr:uid="{942376C9-CDAE-4A80-A55B-2ADE66228FC8}"/>
    <cellStyle name="Normal 9 4" xfId="596" xr:uid="{C2E8A003-2CFF-4A49-A415-F65F8AB21777}"/>
    <cellStyle name="Normal 9 4 2" xfId="1026" xr:uid="{5987635D-2C20-4AF6-8BA3-6D49F477E49B}"/>
    <cellStyle name="Normal 9 5" xfId="1486" xr:uid="{DCB297BE-8EE3-497E-926D-C8FA73F2F514}"/>
    <cellStyle name="Normal 9 6" xfId="795" xr:uid="{FED82E5B-709F-41F9-985A-ED7C3C4AAF4D}"/>
    <cellStyle name="Normal_Sheet1" xfId="570" xr:uid="{00000000-0005-0000-0000-00003A020000}"/>
    <cellStyle name="Note 2" xfId="571" xr:uid="{00000000-0005-0000-0000-00003B020000}"/>
    <cellStyle name="Note 2 2" xfId="785" xr:uid="{CF0A9571-64C6-4145-9381-892922962A8E}"/>
    <cellStyle name="Note 2 2 2" xfId="882" xr:uid="{F2253C5C-D5E4-4136-9D4C-A523437A0D76}"/>
    <cellStyle name="Note 2 2 2 2" xfId="1343" xr:uid="{9D29380D-1457-4B58-9766-0C5212A2BF64}"/>
    <cellStyle name="Note 2 2 2 2 2" xfId="1803" xr:uid="{2D6C4A2C-BD1D-4BDE-B9E9-3500993ABD03}"/>
    <cellStyle name="Note 2 2 2 3" xfId="1113" xr:uid="{DCB4342C-0FC6-460E-9A9B-5D2F16A2C610}"/>
    <cellStyle name="Note 2 2 2 4" xfId="1573" xr:uid="{3411904D-8A71-4086-8184-0C2F501ABFB2}"/>
    <cellStyle name="Note 2 2 3" xfId="1229" xr:uid="{1913AD2A-012F-48B2-B544-81778D0AAE85}"/>
    <cellStyle name="Note 2 2 3 2" xfId="1689" xr:uid="{E661DC17-A8C1-4C24-AE03-B78140B5B386}"/>
    <cellStyle name="Note 2 2 4" xfId="999" xr:uid="{F06F6A26-7D28-40A3-A41A-08CBA3F9C72A}"/>
    <cellStyle name="Note 2 2 5" xfId="1459" xr:uid="{08C93E37-5419-40FC-AEA6-D2B2F5DCCC01}"/>
    <cellStyle name="Note 2 3" xfId="835" xr:uid="{3CD212E4-EBAD-4402-B12B-BD9E0411CBE3}"/>
    <cellStyle name="Note 2 3 2" xfId="1296" xr:uid="{BC879BC6-5D50-4283-AA1E-4ACB7E2F17FB}"/>
    <cellStyle name="Note 2 3 2 2" xfId="1756" xr:uid="{7259E07F-47D3-4A73-9425-C80AE0019154}"/>
    <cellStyle name="Note 2 3 3" xfId="1066" xr:uid="{38A79EEA-7552-4611-A5DB-E18532A7CDF6}"/>
    <cellStyle name="Note 2 3 4" xfId="1526" xr:uid="{EA27988D-8712-4BBC-AC04-3C3E79C9253E}"/>
    <cellStyle name="Note 2 4" xfId="1182" xr:uid="{AF2C3806-28D6-4F3A-84D6-3A0BCD6CF492}"/>
    <cellStyle name="Note 2 4 2" xfId="1642" xr:uid="{1432CB91-0059-42DE-A762-423322AF7EB0}"/>
    <cellStyle name="Note 2 5" xfId="952" xr:uid="{CB3EE6DE-B98C-492F-85D9-CFE5AC070790}"/>
    <cellStyle name="Note 2 6" xfId="1412" xr:uid="{AE597A21-7CA8-4F39-80D0-A1F87A919E96}"/>
    <cellStyle name="Note 2 7" xfId="709" xr:uid="{F7AEE9DB-518C-40AB-AB9A-ABCEC9E108A7}"/>
    <cellStyle name="Note 3" xfId="796" xr:uid="{BBACDDCE-C66A-411C-80B5-2E1DAD3A95CB}"/>
    <cellStyle name="Note 3 2" xfId="910" xr:uid="{8858AD0C-DA58-4205-B761-CDF48706BF99}"/>
    <cellStyle name="Note 3 2 2" xfId="1371" xr:uid="{00BAFC7C-07ED-4695-A1E6-4226484905EA}"/>
    <cellStyle name="Note 3 2 2 2" xfId="1831" xr:uid="{2FD226E5-86E5-422D-9F45-AE8B736950B5}"/>
    <cellStyle name="Note 3 2 3" xfId="1141" xr:uid="{3FE91E5A-4587-4D58-8533-697C9CE83B99}"/>
    <cellStyle name="Note 3 2 4" xfId="1601" xr:uid="{83B093BD-8034-469B-A49C-1E434E2386FB}"/>
    <cellStyle name="Note 3 3" xfId="1257" xr:uid="{4AB70819-B66E-4F9F-BD75-F345E6A172C6}"/>
    <cellStyle name="Note 3 3 2" xfId="1717" xr:uid="{BAA88D35-072F-4192-B7AC-63716762C921}"/>
    <cellStyle name="Note 3 4" xfId="1027" xr:uid="{3C20BEA9-97AE-4D06-8334-F94CF319563E}"/>
    <cellStyle name="Note 3 5" xfId="1487" xr:uid="{F23DA021-F345-4AF8-BB2A-37FEDC57416D}"/>
    <cellStyle name="Output" xfId="606" builtinId="21" customBuiltin="1"/>
    <cellStyle name="Output 2" xfId="572" xr:uid="{00000000-0005-0000-0000-00003C020000}"/>
    <cellStyle name="Output 2 2" xfId="786" xr:uid="{3D1A378A-7B35-4053-93BA-D4EE1E2DF467}"/>
    <cellStyle name="Output 2 3" xfId="710" xr:uid="{9A6DEC4F-645E-4E4A-B087-B33F2DB0A681}"/>
    <cellStyle name="Percent 2" xfId="573" xr:uid="{00000000-0005-0000-0000-00003D020000}"/>
    <cellStyle name="Percent 3" xfId="637" xr:uid="{0FAD346D-2450-4EBE-BE45-50C628E865FE}"/>
    <cellStyle name="Standard 3" xfId="574" xr:uid="{00000000-0005-0000-0000-00003E020000}"/>
    <cellStyle name="Standard 4" xfId="575" xr:uid="{00000000-0005-0000-0000-00003F020000}"/>
    <cellStyle name="Standard 4 10" xfId="711" xr:uid="{61C81935-F2BC-474C-8928-BD3C2869951E}"/>
    <cellStyle name="Standard 4 2" xfId="576" xr:uid="{00000000-0005-0000-0000-000040020000}"/>
    <cellStyle name="Standard 4 2 2" xfId="577" xr:uid="{00000000-0005-0000-0000-000041020000}"/>
    <cellStyle name="Standard 4 2 2 2" xfId="578" xr:uid="{00000000-0005-0000-0000-000042020000}"/>
    <cellStyle name="Standard 4 2 2 2 2" xfId="790" xr:uid="{C6A4CB23-8B88-43C3-977E-C1180E100383}"/>
    <cellStyle name="Standard 4 2 2 2 2 2" xfId="886" xr:uid="{B1DEC430-BF1F-43FA-96F1-0330E80B4040}"/>
    <cellStyle name="Standard 4 2 2 2 2 2 2" xfId="1347" xr:uid="{6B0C3A68-E1C4-47DC-9372-60936B7ECEF9}"/>
    <cellStyle name="Standard 4 2 2 2 2 2 2 2" xfId="1807" xr:uid="{58E36229-60A0-49F9-A251-96CA698CB3A3}"/>
    <cellStyle name="Standard 4 2 2 2 2 2 3" xfId="1117" xr:uid="{7997B0FA-0B1D-4201-8A7D-78E168DF3484}"/>
    <cellStyle name="Standard 4 2 2 2 2 2 4" xfId="1577" xr:uid="{C9A25E23-EFBB-4432-8CEA-B20318165946}"/>
    <cellStyle name="Standard 4 2 2 2 2 3" xfId="1233" xr:uid="{323B5E71-2D87-4001-B489-598BCCD74944}"/>
    <cellStyle name="Standard 4 2 2 2 2 3 2" xfId="1693" xr:uid="{3E642E61-CE9D-4078-A00B-3125EF6668B5}"/>
    <cellStyle name="Standard 4 2 2 2 2 4" xfId="1003" xr:uid="{747B9F8B-6298-48EE-B425-558F8275FA13}"/>
    <cellStyle name="Standard 4 2 2 2 2 5" xfId="1463" xr:uid="{8FC5FA43-7442-4E08-A031-7D1FB2651F82}"/>
    <cellStyle name="Standard 4 2 2 2 3" xfId="839" xr:uid="{FEF2E756-6C2E-4FA9-9DBB-4C828B1AF65C}"/>
    <cellStyle name="Standard 4 2 2 2 3 2" xfId="1300" xr:uid="{2E297EE2-76BF-4BBA-A056-DDB706A755DF}"/>
    <cellStyle name="Standard 4 2 2 2 3 2 2" xfId="1760" xr:uid="{12108688-362B-4D30-9D80-99ABD4D72094}"/>
    <cellStyle name="Standard 4 2 2 2 3 3" xfId="1070" xr:uid="{44A72FEF-B33B-4AA4-A28F-282DD4D1C092}"/>
    <cellStyle name="Standard 4 2 2 2 3 4" xfId="1530" xr:uid="{B2DD79C5-8A17-4875-8CE0-930ECF9E543A}"/>
    <cellStyle name="Standard 4 2 2 2 4" xfId="1186" xr:uid="{6D861E65-E96C-4974-A82E-87566228D81D}"/>
    <cellStyle name="Standard 4 2 2 2 4 2" xfId="1646" xr:uid="{AE8957F5-C806-4730-BF5B-3D1FD07A7D2C}"/>
    <cellStyle name="Standard 4 2 2 2 5" xfId="956" xr:uid="{EE6E5ECE-CD97-4EE4-BCBC-050BA1A4CB8F}"/>
    <cellStyle name="Standard 4 2 2 2 6" xfId="1416" xr:uid="{90BFABB7-94F9-4C97-A09C-FD1A69AF9814}"/>
    <cellStyle name="Standard 4 2 2 2 7" xfId="714" xr:uid="{9DAE514A-6184-422E-830B-CD17D64D6387}"/>
    <cellStyle name="Standard 4 2 2 3" xfId="789" xr:uid="{581EDBF3-4513-40AB-B2BE-876787E1E8DD}"/>
    <cellStyle name="Standard 4 2 2 3 2" xfId="885" xr:uid="{5F63E45B-C121-46DE-9B0A-D241B6F12A7D}"/>
    <cellStyle name="Standard 4 2 2 3 2 2" xfId="1346" xr:uid="{168C4C20-01CE-4204-8990-00493CF53F05}"/>
    <cellStyle name="Standard 4 2 2 3 2 2 2" xfId="1806" xr:uid="{BB40E62E-EF1A-42A5-B887-3C6FCD92C827}"/>
    <cellStyle name="Standard 4 2 2 3 2 3" xfId="1116" xr:uid="{E78EE810-B84A-4499-8077-0E57E84396DA}"/>
    <cellStyle name="Standard 4 2 2 3 2 4" xfId="1576" xr:uid="{2A012C35-439F-4F95-B240-83FFCFFD66D2}"/>
    <cellStyle name="Standard 4 2 2 3 3" xfId="1232" xr:uid="{F178B2B2-7B81-462D-8530-91083FA90E53}"/>
    <cellStyle name="Standard 4 2 2 3 3 2" xfId="1692" xr:uid="{A99E0F5A-6719-41C1-87E2-D084E05623AD}"/>
    <cellStyle name="Standard 4 2 2 3 4" xfId="1002" xr:uid="{5619A86F-84BD-4332-A31E-375DF9603100}"/>
    <cellStyle name="Standard 4 2 2 3 5" xfId="1462" xr:uid="{97A5DA75-E584-4BD2-B6BE-F8991A6F3D11}"/>
    <cellStyle name="Standard 4 2 2 4" xfId="838" xr:uid="{49AD63FF-52FF-4679-AE05-B0402D0DBE15}"/>
    <cellStyle name="Standard 4 2 2 4 2" xfId="1299" xr:uid="{4CE07AF3-68D0-46D9-AC58-9947E6995265}"/>
    <cellStyle name="Standard 4 2 2 4 2 2" xfId="1759" xr:uid="{F31FD05A-1C76-4B38-A0E3-0E0883FA9FE8}"/>
    <cellStyle name="Standard 4 2 2 4 3" xfId="1069" xr:uid="{700770E1-AEB9-4538-9C4A-2282ECB0574F}"/>
    <cellStyle name="Standard 4 2 2 4 4" xfId="1529" xr:uid="{B6C312A3-DBF6-45DB-B57E-7E0B3B8D1B38}"/>
    <cellStyle name="Standard 4 2 2 5" xfId="1185" xr:uid="{2181D3BE-D3F9-469E-AF05-2343AF98A5AB}"/>
    <cellStyle name="Standard 4 2 2 5 2" xfId="1645" xr:uid="{CF3FE3DC-738F-4D3C-8DBE-A469F0F40A04}"/>
    <cellStyle name="Standard 4 2 2 6" xfId="955" xr:uid="{9F0B92EB-B421-451B-8D5C-0738073A6A45}"/>
    <cellStyle name="Standard 4 2 2 7" xfId="1415" xr:uid="{532105B4-63C5-4EF7-861E-76CD2E1C0FB7}"/>
    <cellStyle name="Standard 4 2 2 8" xfId="713" xr:uid="{858A44D9-013A-4C98-874E-09FB5195CCF8}"/>
    <cellStyle name="Standard 4 2 3" xfId="579" xr:uid="{00000000-0005-0000-0000-000043020000}"/>
    <cellStyle name="Standard 4 2 3 2" xfId="791" xr:uid="{002EB966-4FE5-4838-8A79-65223D624765}"/>
    <cellStyle name="Standard 4 2 3 2 2" xfId="887" xr:uid="{0445D0CC-53C5-4661-8F99-1265BAB45BD9}"/>
    <cellStyle name="Standard 4 2 3 2 2 2" xfId="1348" xr:uid="{55D69343-92DB-4EF4-8F96-B9BD7B9DF4F6}"/>
    <cellStyle name="Standard 4 2 3 2 2 2 2" xfId="1808" xr:uid="{EF3E4895-EAC0-440B-9F1E-003E572C6A70}"/>
    <cellStyle name="Standard 4 2 3 2 2 3" xfId="1118" xr:uid="{7BDC2ADE-4BB0-45D2-8BEA-AC1E664E1CEF}"/>
    <cellStyle name="Standard 4 2 3 2 2 4" xfId="1578" xr:uid="{8B8E8542-BC96-44BA-BCB4-F1EDA81CE805}"/>
    <cellStyle name="Standard 4 2 3 2 3" xfId="1234" xr:uid="{360E9858-8779-4F96-9535-483D0D6D77C8}"/>
    <cellStyle name="Standard 4 2 3 2 3 2" xfId="1694" xr:uid="{1D4367DB-ECF1-4142-A32D-6F9A50F22304}"/>
    <cellStyle name="Standard 4 2 3 2 4" xfId="1004" xr:uid="{1C4BDAF9-A314-41CE-9FE1-9A9212DDF295}"/>
    <cellStyle name="Standard 4 2 3 2 5" xfId="1464" xr:uid="{0392A630-8108-425F-95E6-651761C3FB7E}"/>
    <cellStyle name="Standard 4 2 3 3" xfId="840" xr:uid="{DD2AB72F-6E17-46E6-82EF-4657247ED034}"/>
    <cellStyle name="Standard 4 2 3 3 2" xfId="1301" xr:uid="{E1699F81-DE99-4B7C-8228-5F9763A30724}"/>
    <cellStyle name="Standard 4 2 3 3 2 2" xfId="1761" xr:uid="{341EF370-BE0C-4475-A3AD-1D09073199DD}"/>
    <cellStyle name="Standard 4 2 3 3 3" xfId="1071" xr:uid="{C00865A8-838E-468E-9124-2735F888E1C3}"/>
    <cellStyle name="Standard 4 2 3 3 4" xfId="1531" xr:uid="{DB749F87-3431-464C-95B8-628BC9D8784A}"/>
    <cellStyle name="Standard 4 2 3 4" xfId="1187" xr:uid="{A5D31D55-12C5-46AD-A22B-C13B94B51240}"/>
    <cellStyle name="Standard 4 2 3 4 2" xfId="1647" xr:uid="{C2599DB2-008E-4418-9B7C-F30F25A78891}"/>
    <cellStyle name="Standard 4 2 3 5" xfId="957" xr:uid="{711C0936-51AF-45F4-A561-317F6DDB9511}"/>
    <cellStyle name="Standard 4 2 3 6" xfId="1417" xr:uid="{EE05983E-BC27-4D9B-BBA9-F5717EA166F6}"/>
    <cellStyle name="Standard 4 2 3 7" xfId="715" xr:uid="{8228BAD5-8B45-46DE-A3A6-A5B914E3E36A}"/>
    <cellStyle name="Standard 4 2 4" xfId="788" xr:uid="{AD72BD12-A837-4B64-8A7E-9583D2FFB346}"/>
    <cellStyle name="Standard 4 2 4 2" xfId="884" xr:uid="{DCA18250-AA95-4B02-B631-C4CFBDE177C2}"/>
    <cellStyle name="Standard 4 2 4 2 2" xfId="1345" xr:uid="{D5B4852B-4495-4021-858F-9FCE1C21BB2B}"/>
    <cellStyle name="Standard 4 2 4 2 2 2" xfId="1805" xr:uid="{AF623C54-496E-4968-BE50-A65ADD786410}"/>
    <cellStyle name="Standard 4 2 4 2 3" xfId="1115" xr:uid="{3DF3258E-CE23-4488-BF88-884909C3EB1F}"/>
    <cellStyle name="Standard 4 2 4 2 4" xfId="1575" xr:uid="{F303E133-C6BF-433F-9269-DDB912EAFBFB}"/>
    <cellStyle name="Standard 4 2 4 3" xfId="1231" xr:uid="{9A9BC063-616E-4709-9F9C-03F8739B27FB}"/>
    <cellStyle name="Standard 4 2 4 3 2" xfId="1691" xr:uid="{44BD17DD-6855-4CC6-9ABB-A8977751E539}"/>
    <cellStyle name="Standard 4 2 4 4" xfId="1001" xr:uid="{0C9E95A8-E383-4DC8-97F4-20506CA7BD0E}"/>
    <cellStyle name="Standard 4 2 4 5" xfId="1461" xr:uid="{97944D30-7B2F-4447-ABD7-1FDEACD74FF9}"/>
    <cellStyle name="Standard 4 2 5" xfId="837" xr:uid="{44AA40F4-E478-46A0-AFEB-7D5965E56A5B}"/>
    <cellStyle name="Standard 4 2 5 2" xfId="1298" xr:uid="{A4044C0D-E50D-45A8-AA41-29FEE32B8A98}"/>
    <cellStyle name="Standard 4 2 5 2 2" xfId="1758" xr:uid="{1574407A-44B1-4DA6-840A-706C5E1E139F}"/>
    <cellStyle name="Standard 4 2 5 3" xfId="1068" xr:uid="{9ABA2313-73B0-483C-BE5C-A8F32D444766}"/>
    <cellStyle name="Standard 4 2 5 4" xfId="1528" xr:uid="{03A6D54C-A463-4AE4-BFE3-56AB53C30A80}"/>
    <cellStyle name="Standard 4 2 6" xfId="1184" xr:uid="{964E3BB8-28BF-4BA0-B85F-ADFA318C88FB}"/>
    <cellStyle name="Standard 4 2 6 2" xfId="1644" xr:uid="{8E38ADCD-3612-48D5-AADA-88BCAE5D2E5C}"/>
    <cellStyle name="Standard 4 2 7" xfId="954" xr:uid="{88BFE8CF-59A0-4E42-99BE-20FCF61020F5}"/>
    <cellStyle name="Standard 4 2 8" xfId="1414" xr:uid="{976C40B6-FC98-441B-94F2-12FA3276A790}"/>
    <cellStyle name="Standard 4 2 9" xfId="712" xr:uid="{F24ADB26-91EC-4DD6-A26B-845B698D7C36}"/>
    <cellStyle name="Standard 4 3" xfId="580" xr:uid="{00000000-0005-0000-0000-000044020000}"/>
    <cellStyle name="Standard 4 3 2" xfId="581" xr:uid="{00000000-0005-0000-0000-000045020000}"/>
    <cellStyle name="Standard 4 3 2 2" xfId="793" xr:uid="{AAD2896A-4212-4FE6-9ABA-2D274B5A7593}"/>
    <cellStyle name="Standard 4 3 2 2 2" xfId="889" xr:uid="{EDF99526-797D-4C93-BD7E-92BCEE9D95C2}"/>
    <cellStyle name="Standard 4 3 2 2 2 2" xfId="1350" xr:uid="{EBD722FE-F43A-4536-B4FB-8B1CD4DE00C5}"/>
    <cellStyle name="Standard 4 3 2 2 2 2 2" xfId="1810" xr:uid="{E6D08321-286B-4404-B32F-E391D8670E46}"/>
    <cellStyle name="Standard 4 3 2 2 2 3" xfId="1120" xr:uid="{E4BF7E70-0593-4E8D-9B1E-CB6E7C0CAF30}"/>
    <cellStyle name="Standard 4 3 2 2 2 4" xfId="1580" xr:uid="{2241900D-2B2C-42CA-8A35-355A34BD98C1}"/>
    <cellStyle name="Standard 4 3 2 2 3" xfId="1236" xr:uid="{DC19E7DD-E173-4A94-8345-6B765256C5A9}"/>
    <cellStyle name="Standard 4 3 2 2 3 2" xfId="1696" xr:uid="{E09A94A1-2BBC-4650-AE1E-C3812E84AD3D}"/>
    <cellStyle name="Standard 4 3 2 2 4" xfId="1006" xr:uid="{AF97BD97-A3DD-4AA6-860E-31E9EDB51AEA}"/>
    <cellStyle name="Standard 4 3 2 2 5" xfId="1466" xr:uid="{8F33F934-A67E-48A7-B05E-BC6EA71534AD}"/>
    <cellStyle name="Standard 4 3 2 3" xfId="842" xr:uid="{3FAD8A58-4EC8-46BD-86EF-40B34D26A6AA}"/>
    <cellStyle name="Standard 4 3 2 3 2" xfId="1303" xr:uid="{89D7B52B-FCA9-4B1F-80C3-BF2F4ABD1E71}"/>
    <cellStyle name="Standard 4 3 2 3 2 2" xfId="1763" xr:uid="{CBEB1D45-5033-4BF3-AD7A-FDAEFA13815B}"/>
    <cellStyle name="Standard 4 3 2 3 3" xfId="1073" xr:uid="{5E22EDB8-0544-450B-91F7-4A44D41701C6}"/>
    <cellStyle name="Standard 4 3 2 3 4" xfId="1533" xr:uid="{EF0CD336-42FE-40F3-8614-DC20E289C0FD}"/>
    <cellStyle name="Standard 4 3 2 4" xfId="1189" xr:uid="{23126057-E5A4-42B6-8872-852DBDC0FAE2}"/>
    <cellStyle name="Standard 4 3 2 4 2" xfId="1649" xr:uid="{2841B451-CCEA-46F5-AAA3-623879F8DF66}"/>
    <cellStyle name="Standard 4 3 2 5" xfId="959" xr:uid="{62FC93AC-E797-4E29-BF70-8A1E76203105}"/>
    <cellStyle name="Standard 4 3 2 6" xfId="1419" xr:uid="{81F8F069-B81B-4B78-82A1-D37CC3CE2F4E}"/>
    <cellStyle name="Standard 4 3 2 7" xfId="717" xr:uid="{3E426EB9-34CD-411B-8D42-2252D2B25854}"/>
    <cellStyle name="Standard 4 3 3" xfId="792" xr:uid="{E0F2203B-5242-4F98-8CF6-83F6FA7851F5}"/>
    <cellStyle name="Standard 4 3 3 2" xfId="888" xr:uid="{92641F42-4038-4021-944F-EB483AA3842A}"/>
    <cellStyle name="Standard 4 3 3 2 2" xfId="1349" xr:uid="{2F224916-CEF6-4F3F-B884-CA8304451F1D}"/>
    <cellStyle name="Standard 4 3 3 2 2 2" xfId="1809" xr:uid="{36316034-3757-4348-8F67-3CF9CB9A7DBE}"/>
    <cellStyle name="Standard 4 3 3 2 3" xfId="1119" xr:uid="{0A937EB6-2BED-4F62-8B17-0006A71E9C88}"/>
    <cellStyle name="Standard 4 3 3 2 4" xfId="1579" xr:uid="{EE484D92-846E-48A7-A1CA-909B06410CCD}"/>
    <cellStyle name="Standard 4 3 3 3" xfId="1235" xr:uid="{5EF84628-EBDA-442D-B010-816348B43F85}"/>
    <cellStyle name="Standard 4 3 3 3 2" xfId="1695" xr:uid="{07D90F5B-C6D2-4F84-9A85-CBCCBBF8D631}"/>
    <cellStyle name="Standard 4 3 3 4" xfId="1005" xr:uid="{14DE36DA-255F-4F2F-A071-BFC247774619}"/>
    <cellStyle name="Standard 4 3 3 5" xfId="1465" xr:uid="{399F5FB6-4FAF-4580-B3DB-648F88A4122A}"/>
    <cellStyle name="Standard 4 3 4" xfId="841" xr:uid="{22051330-EFCD-4FAA-BAB0-0AF6D1955D51}"/>
    <cellStyle name="Standard 4 3 4 2" xfId="1302" xr:uid="{B76EA17D-4474-44B3-A760-F22DA5CD79ED}"/>
    <cellStyle name="Standard 4 3 4 2 2" xfId="1762" xr:uid="{31A49ADF-6131-4A11-A508-6FDE9E125829}"/>
    <cellStyle name="Standard 4 3 4 3" xfId="1072" xr:uid="{4AB6F49F-8CF9-4458-8C7E-63F76F84C362}"/>
    <cellStyle name="Standard 4 3 4 4" xfId="1532" xr:uid="{A6079C64-FE67-41E6-A4EF-E730AD1DD5AA}"/>
    <cellStyle name="Standard 4 3 5" xfId="1188" xr:uid="{FAF22027-7C14-43D3-AD85-CF336F2CE46C}"/>
    <cellStyle name="Standard 4 3 5 2" xfId="1648" xr:uid="{75ECB401-EBE8-442B-9EDD-031A16533A00}"/>
    <cellStyle name="Standard 4 3 6" xfId="958" xr:uid="{D13C13A5-2404-4869-AF16-3F2C88E5471E}"/>
    <cellStyle name="Standard 4 3 7" xfId="1418" xr:uid="{1616385C-591B-40A1-9663-2815666A9907}"/>
    <cellStyle name="Standard 4 3 8" xfId="716" xr:uid="{A1F5989F-6DF3-4FC1-97F2-C67B1991E095}"/>
    <cellStyle name="Standard 4 4" xfId="582" xr:uid="{00000000-0005-0000-0000-000046020000}"/>
    <cellStyle name="Standard 4 4 2" xfId="794" xr:uid="{EBE7ABE6-46BE-4E4D-91D7-6C4394C36142}"/>
    <cellStyle name="Standard 4 4 2 2" xfId="890" xr:uid="{C21B808B-754B-4B02-9E5C-006285600931}"/>
    <cellStyle name="Standard 4 4 2 2 2" xfId="1351" xr:uid="{48EEE2D0-D56B-4F51-83F3-71B3EC735FBB}"/>
    <cellStyle name="Standard 4 4 2 2 2 2" xfId="1811" xr:uid="{C09016FD-9385-42B3-9906-C386D1096E79}"/>
    <cellStyle name="Standard 4 4 2 2 3" xfId="1121" xr:uid="{6D44305E-945C-43C1-833C-7847CBC5EB8A}"/>
    <cellStyle name="Standard 4 4 2 2 4" xfId="1581" xr:uid="{9BE3F8C0-E284-480D-AC32-F7BD2A49DDFB}"/>
    <cellStyle name="Standard 4 4 2 3" xfId="1237" xr:uid="{7BE25DCE-21FF-4160-9DDC-B233CD929DA1}"/>
    <cellStyle name="Standard 4 4 2 3 2" xfId="1697" xr:uid="{C074F419-DC72-4AA9-9E9B-14745387206E}"/>
    <cellStyle name="Standard 4 4 2 4" xfId="1007" xr:uid="{7D60C0E8-4BB2-4255-B76A-F06B21ABA90F}"/>
    <cellStyle name="Standard 4 4 2 5" xfId="1467" xr:uid="{54534848-CD94-43CB-9B06-787388CECFF1}"/>
    <cellStyle name="Standard 4 4 3" xfId="843" xr:uid="{C71B3DF0-D138-4A36-9316-8E370E721720}"/>
    <cellStyle name="Standard 4 4 3 2" xfId="1304" xr:uid="{DADCA12A-038D-4AE8-A1C8-F2DD6B4E3B40}"/>
    <cellStyle name="Standard 4 4 3 2 2" xfId="1764" xr:uid="{1DC0C30A-3038-4729-A40B-4F5A29DFE934}"/>
    <cellStyle name="Standard 4 4 3 3" xfId="1074" xr:uid="{1CF07EED-76D8-4960-BB6F-E36EC7C595F4}"/>
    <cellStyle name="Standard 4 4 3 4" xfId="1534" xr:uid="{31E0BE5B-95E6-4546-AB8F-6B3AF2BE35E4}"/>
    <cellStyle name="Standard 4 4 4" xfId="1190" xr:uid="{6DA4FB38-796E-4DD0-AFD0-671C9BD32244}"/>
    <cellStyle name="Standard 4 4 4 2" xfId="1650" xr:uid="{83FAE484-6D4C-4646-A9D7-4933F94E9431}"/>
    <cellStyle name="Standard 4 4 5" xfId="960" xr:uid="{F263EC6B-99F0-4CEF-AA80-C0C341B5406A}"/>
    <cellStyle name="Standard 4 4 6" xfId="1420" xr:uid="{141A6FB8-A15C-4F88-88BF-21BD1F95CB14}"/>
    <cellStyle name="Standard 4 4 7" xfId="718" xr:uid="{9BA032E1-8122-40FB-9BF2-E4E6BBB10299}"/>
    <cellStyle name="Standard 4 5" xfId="787" xr:uid="{2C684BC4-D6F1-4771-88E8-955F66265D3E}"/>
    <cellStyle name="Standard 4 5 2" xfId="883" xr:uid="{A2DAE309-7DB4-4E0A-A608-37A32FAFA933}"/>
    <cellStyle name="Standard 4 5 2 2" xfId="1344" xr:uid="{4B0609A0-FAA2-42E6-864E-78F4027E1B76}"/>
    <cellStyle name="Standard 4 5 2 2 2" xfId="1804" xr:uid="{938C5101-067C-4CC6-B449-605A93CB626F}"/>
    <cellStyle name="Standard 4 5 2 3" xfId="1114" xr:uid="{73182620-02F7-48D4-B159-2A9A566EBFB0}"/>
    <cellStyle name="Standard 4 5 2 4" xfId="1574" xr:uid="{2AA55D22-7A57-4CA4-90C7-32710DA8B012}"/>
    <cellStyle name="Standard 4 5 3" xfId="1230" xr:uid="{7BF6ADD1-EBE9-4DAB-9022-F3CD03E884DB}"/>
    <cellStyle name="Standard 4 5 3 2" xfId="1690" xr:uid="{1C381977-8D07-4090-BBE0-7572D474B0DF}"/>
    <cellStyle name="Standard 4 5 4" xfId="1000" xr:uid="{49C40E03-D0BE-4310-9408-68A519B33A44}"/>
    <cellStyle name="Standard 4 5 5" xfId="1460" xr:uid="{ADB57459-998A-483A-99DB-87851D18968C}"/>
    <cellStyle name="Standard 4 6" xfId="836" xr:uid="{826513F2-3193-4F51-A8A3-E3146091C53E}"/>
    <cellStyle name="Standard 4 6 2" xfId="1297" xr:uid="{6BB53C6D-3CBB-4D18-8D90-95F3FC21777E}"/>
    <cellStyle name="Standard 4 6 2 2" xfId="1757" xr:uid="{1C59D827-8BAD-4B30-9033-44601D962A17}"/>
    <cellStyle name="Standard 4 6 3" xfId="1067" xr:uid="{1E67E3F0-D3EB-4447-B6F5-1B2A62428517}"/>
    <cellStyle name="Standard 4 6 4" xfId="1527" xr:uid="{41D83D93-77FF-4E43-A7DA-7B0A30D06A0E}"/>
    <cellStyle name="Standard 4 7" xfId="1183" xr:uid="{7A340910-A067-4866-8B63-58A56F1012A7}"/>
    <cellStyle name="Standard 4 7 2" xfId="1643" xr:uid="{DED0A1AA-85D2-49DC-9FF9-098EB0893C52}"/>
    <cellStyle name="Standard 4 8" xfId="953" xr:uid="{39ABBD0A-3AC1-4995-8C39-508D4ADA397C}"/>
    <cellStyle name="Standard 4 9" xfId="1413" xr:uid="{82240910-8DA7-465F-ABE1-F9986CC92C2D}"/>
    <cellStyle name="Standard 6" xfId="583" xr:uid="{00000000-0005-0000-0000-000047020000}"/>
    <cellStyle name="Title" xfId="597" builtinId="15" customBuiltin="1"/>
    <cellStyle name="Title 2" xfId="584" xr:uid="{00000000-0005-0000-0000-000048020000}"/>
    <cellStyle name="Title 2 2" xfId="719" xr:uid="{AECFA5B6-5398-43A3-8622-CE37B3093C8F}"/>
    <cellStyle name="Total" xfId="612" builtinId="25" customBuiltin="1"/>
    <cellStyle name="Total 2" xfId="585" xr:uid="{00000000-0005-0000-0000-000049020000}"/>
    <cellStyle name="Total 2 2" xfId="720" xr:uid="{E9AC7CDF-9462-4965-BB85-B13C099097C9}"/>
    <cellStyle name="Warning Text" xfId="610" builtinId="11" customBuiltin="1"/>
    <cellStyle name="Warning Text 2" xfId="586" xr:uid="{00000000-0005-0000-0000-00004A020000}"/>
    <cellStyle name="Warning Text 2 2" xfId="721" xr:uid="{587D90E4-C372-46D6-AFD9-3ECE99BE30C8}"/>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2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33F2C0-450D-49C1-B494-309FE04A3CF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3A5E30F-A0D2-419B-A42A-3E26F1E08F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B7" sqref="B7:J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6" t="s">
        <v>15865</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1">
        <v>45482</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9" t="s">
        <v>485</v>
      </c>
      <c r="E26" s="330"/>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484</v>
      </c>
      <c r="E27" s="330"/>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9" t="s">
        <v>485</v>
      </c>
      <c r="E28" s="330"/>
      <c r="F28" s="12"/>
      <c r="G28" s="323"/>
      <c r="H28" s="324"/>
      <c r="I28" s="324"/>
      <c r="J28" s="32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9" t="s">
        <v>484</v>
      </c>
      <c r="E29" s="330"/>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5"/>
      <c r="E32" s="336"/>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484</v>
      </c>
      <c r="E33" s="330"/>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9"/>
      <c r="E34" s="330"/>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9" t="s">
        <v>484</v>
      </c>
      <c r="E35" s="330"/>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9"/>
      <c r="E38" s="330"/>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50" customHeight="1">
      <c r="A39" s="41"/>
      <c r="B39" s="40" t="str">
        <f ca="1">OFFSET(L!$C$1,MATCH("Declaration"&amp;ADDRESS(ROW(),COLUMN(),4),L!$A:$A,0)-1,SL,,)&amp;P39</f>
        <v>Tin  (*)</v>
      </c>
      <c r="C39" s="10"/>
      <c r="D39" s="329" t="s">
        <v>484</v>
      </c>
      <c r="E39" s="330"/>
      <c r="F39" s="47"/>
      <c r="G39" s="323" t="s">
        <v>15868</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9"/>
      <c r="E40" s="330"/>
      <c r="F40" s="47"/>
      <c r="G40" s="323"/>
      <c r="H40" s="324"/>
      <c r="I40" s="324"/>
      <c r="J40" s="32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9" t="s">
        <v>485</v>
      </c>
      <c r="E41" s="330"/>
      <c r="F41" s="47"/>
      <c r="G41" s="323"/>
      <c r="H41" s="324"/>
      <c r="I41" s="324"/>
      <c r="J41" s="32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9"/>
      <c r="E44" s="330"/>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58" customHeight="1">
      <c r="A45" s="41"/>
      <c r="B45" s="40" t="str">
        <f ca="1">OFFSET(L!$C$1,MATCH("Declaration"&amp;ADDRESS(ROW(),COLUMN(),4),L!$A:$A,0)-1,SL,,)&amp;P45</f>
        <v>Tin  (*)</v>
      </c>
      <c r="C45" s="10"/>
      <c r="D45" s="329" t="s">
        <v>484</v>
      </c>
      <c r="E45" s="330"/>
      <c r="F45" s="47"/>
      <c r="G45" s="323" t="s">
        <v>15868</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9"/>
      <c r="E46" s="330"/>
      <c r="F46" s="47"/>
      <c r="G46" s="323"/>
      <c r="H46" s="324"/>
      <c r="I46" s="324"/>
      <c r="J46" s="325"/>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9" t="s">
        <v>485</v>
      </c>
      <c r="E47" s="330"/>
      <c r="F47" s="47"/>
      <c r="G47" s="323"/>
      <c r="H47" s="324"/>
      <c r="I47" s="324"/>
      <c r="J47" s="32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9"/>
      <c r="E50" s="330"/>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485</v>
      </c>
      <c r="E51" s="330"/>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9"/>
      <c r="E52" s="330"/>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9" t="s">
        <v>485</v>
      </c>
      <c r="E53" s="330"/>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15867</v>
      </c>
      <c r="E57" s="369"/>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15867</v>
      </c>
      <c r="E59" s="369"/>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5"/>
      <c r="E62" s="336"/>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484</v>
      </c>
      <c r="E63" s="330"/>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9"/>
      <c r="E64" s="330"/>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9" t="s">
        <v>484</v>
      </c>
      <c r="E65" s="330"/>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9"/>
      <c r="E68" s="330"/>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484</v>
      </c>
      <c r="E69" s="330"/>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9"/>
      <c r="E70" s="330"/>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9" t="s">
        <v>484</v>
      </c>
      <c r="E71" s="330"/>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484</v>
      </c>
      <c r="E75" s="330"/>
      <c r="F75" s="57"/>
      <c r="G75" s="323"/>
      <c r="H75" s="324"/>
      <c r="I75" s="324"/>
      <c r="J75" s="32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484</v>
      </c>
      <c r="E77" s="330"/>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484</v>
      </c>
      <c r="E79" s="330"/>
      <c r="F79" s="57"/>
      <c r="G79" s="323"/>
      <c r="H79" s="324"/>
      <c r="I79" s="324"/>
      <c r="J79" s="32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484</v>
      </c>
      <c r="E81" s="330"/>
      <c r="F81" s="57"/>
      <c r="G81" s="323"/>
      <c r="H81" s="324"/>
      <c r="I81" s="324"/>
      <c r="J81" s="32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14954</v>
      </c>
      <c r="E83" s="330"/>
      <c r="F83" s="57"/>
      <c r="G83" s="323"/>
      <c r="H83" s="324"/>
      <c r="I83" s="324"/>
      <c r="J83" s="32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23"/>
      <c r="H85" s="324"/>
      <c r="I85" s="324"/>
      <c r="J85" s="32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484</v>
      </c>
      <c r="E87" s="330"/>
      <c r="F87" s="57"/>
      <c r="G87" s="323"/>
      <c r="H87" s="324"/>
      <c r="I87" s="324"/>
      <c r="J87" s="32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485</v>
      </c>
      <c r="E89" s="330"/>
      <c r="F89" s="57"/>
      <c r="G89" s="323"/>
      <c r="H89" s="324"/>
      <c r="I89" s="324"/>
      <c r="J89" s="32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Yes</v>
      </c>
    </row>
    <row r="103" spans="2:7" ht="15" hidden="1">
      <c r="B103" s="236" t="s">
        <v>2466</v>
      </c>
      <c r="D103" s="282" t="str">
        <f>IF(AND(OR($D$28="Yes",$D$28=""),OR($D$34="Yes",$D$34="")),"No","")</f>
        <v/>
      </c>
      <c r="E103" s="282" t="str">
        <f>IF(AND(OR($D$27="Yes",$D$27=""),OR($D$33="Yes",$D$33="")),"Greater than 90%","")</f>
        <v>Greater than 90%</v>
      </c>
      <c r="G103" s="282" t="str">
        <f>IF(OR($D$29="Yes",$D$29=""),"No","")</f>
        <v>No</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5:J45"/>
    <mergeCell ref="G39:J39"/>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6" sqref="A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1398</v>
      </c>
      <c r="B5" s="182" t="str">
        <f ca="1">IF(LEN(A5)=0,"",INDEX('Smelter Look-up'!$A:$A,MATCH($A5,'Smelter Look-up'!$E:$E,0)))</f>
        <v>Tin</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c r="M5" s="224"/>
      <c r="N5" s="224"/>
      <c r="O5" s="224"/>
      <c r="P5" s="185"/>
      <c r="Q5" s="225"/>
      <c r="R5" s="182" t="str">
        <f ca="1">IF(ISERROR($V5),"",OFFSET('Smelter Look-up'!$C$4,$V5-4,0)&amp;"")</f>
        <v>Dowa</v>
      </c>
      <c r="S5" s="181" t="str">
        <f ca="1">IF(B5="","",IF(ISERROR(MATCH($E5,CL,0)),"Unknown",INDIRECT("'C'!$A$"&amp;MATCH($E5,CL,0)+1)))</f>
        <v>JP</v>
      </c>
      <c r="T5" s="181" t="str">
        <f ca="1">IF(B5="","",IF(ISERROR(MATCH($J5,SorP!$B$1:$B$6226,0)),"",INDIRECT("'SorP'!$A$"&amp;MATCH($S5&amp;$J5,SorP!C:C,0))))</f>
        <v>JP-05</v>
      </c>
      <c r="U5" s="201"/>
      <c r="V5" s="226">
        <f ca="1">IF(C5="",NA(),IF(OR(C5="Smelter not listed",C5="Smelter not yet identified"),MATCH($B5&amp;$D5,'Smelter Look-up'!$J:$J,0),MATCH($B5&amp;$C5,'Smelter Look-up'!$J:$J,0)))</f>
        <v>429</v>
      </c>
      <c r="X5" s="227">
        <f t="shared" ref="X5" ca="1" si="0">IF(AND(C5="Smelter not listed",OR(LEN(D5)=0,LEN(E5)=0)),1,0)</f>
        <v>0</v>
      </c>
      <c r="AB5" s="228" t="str">
        <f t="shared" ref="AB5" ca="1" si="1">B5&amp;C5</f>
        <v>TinDowa</v>
      </c>
    </row>
    <row r="6" spans="1:34" s="227" customFormat="1" ht="20" customHeight="1">
      <c r="A6" s="262" t="s">
        <v>759</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 ca="1">IF(C6="",NA(),IF(OR(C6="Smelter not listed",C6="Smelter not yet identified"),MATCH($B6&amp;$D6,'Smelter Look-up'!$J:$J,0),MATCH($B6&amp;$C6,'Smelter Look-up'!$J:$J,0)))</f>
        <v>433</v>
      </c>
      <c r="X6" s="227">
        <f t="shared" ref="X6:X37" ca="1" si="3">IF(AND(C6="Smelter not listed",OR(LEN(D6)=0,LEN(E6)=0)),1,0)</f>
        <v>0</v>
      </c>
      <c r="AB6" s="228" t="str">
        <f t="shared" ref="AB6:AB37" ca="1" si="4">B6&amp;C6</f>
        <v>TinEM Vinto</v>
      </c>
    </row>
    <row r="7" spans="1:34" s="227" customFormat="1" ht="20" customHeight="1">
      <c r="A7" s="262" t="s">
        <v>761</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 ca="1">IF(C7="",NA(),IF(OR(C7="Smelter not listed",C7="Smelter not yet identified"),MATCH($B7&amp;$D7,'Smelter Look-up'!$J:$J,0),MATCH($B7&amp;$C7,'Smelter Look-up'!$J:$J,0)))</f>
        <v>442</v>
      </c>
      <c r="X7" s="227">
        <f t="shared" ca="1" si="3"/>
        <v>0</v>
      </c>
      <c r="AB7" s="228" t="str">
        <f t="shared" ca="1" si="4"/>
        <v>TinFenix Metals</v>
      </c>
    </row>
    <row r="8" spans="1:34" s="227" customFormat="1" ht="20" customHeight="1">
      <c r="A8" s="262" t="s">
        <v>765</v>
      </c>
      <c r="B8" s="182" t="str">
        <f ca="1">IF(LEN(A8)=0,"",INDEX('Smelter Look-up'!$A:$A,MATCH($A8,'Smelter Look-up'!$E:$E,0)))</f>
        <v>Tin</v>
      </c>
      <c r="C8" s="186" t="str">
        <f ca="1">IF(LEN(A8)=0,"",INDEX('Smelter Look-up'!$C:$C,MATCH($A8,'Smelter Look-up'!$E:$E,0)))</f>
        <v>China Tin Group Co., Ltd.</v>
      </c>
      <c r="D8" s="230"/>
      <c r="E8" s="182" t="str">
        <f ca="1">IF(ISERROR($V8),"",OFFSET('Smelter Look-up'!$D$4,$V8-4,0)&amp;"")</f>
        <v>CHINA</v>
      </c>
      <c r="F8" s="182" t="str">
        <f ca="1">IF(ISERROR($V8),"",OFFSET('Smelter Look-up'!$E$4,$V8-4,0))</f>
        <v>CID001070</v>
      </c>
      <c r="G8" s="182" t="str">
        <f ca="1">IF(C8=$X$4,IF(ISERROR($V8),"Enter smelter details","RMI"),IF(ISERROR($V8),"",OFFSET('Smelter Look-up'!$F$4,$V8-4,0)))</f>
        <v>RMI</v>
      </c>
      <c r="H8" s="183">
        <f ca="1">IF(ISERROR($V8),"",OFFSET('Smelter Look-up'!$G$4,$V8-4,0))</f>
        <v>0</v>
      </c>
      <c r="I8" s="184" t="str">
        <f ca="1">IF(ISERROR($V8),"",OFFSET('Smelter Look-up'!$H$4,$V8-4,0))</f>
        <v>Laibin</v>
      </c>
      <c r="J8" s="184" t="str">
        <f ca="1">IF(ISERROR($V8),"",OFFSET('Smelter Look-up'!$I$4,$V8-4,0))</f>
        <v>Guangxi Zhuangzu Zizhiqu</v>
      </c>
      <c r="K8" s="224"/>
      <c r="L8" s="224"/>
      <c r="M8" s="224"/>
      <c r="N8" s="224"/>
      <c r="O8" s="224"/>
      <c r="P8" s="185"/>
      <c r="Q8" s="225"/>
      <c r="R8" s="182" t="str">
        <f ca="1">IF(ISERROR($V8),"",OFFSET('Smelter Look-up'!$C$4,$V8-4,0)&amp;"")</f>
        <v>China Tin Group Co., Ltd.</v>
      </c>
      <c r="S8" s="181" t="str">
        <f t="shared" ca="1" si="2"/>
        <v>CN</v>
      </c>
      <c r="T8" s="181" t="str">
        <f ca="1">IF(B8="","",IF(ISERROR(MATCH($J8,SorP!$B$1:$B$6226,0)),"",INDIRECT("'SorP'!$A$"&amp;MATCH($S8&amp;$J8,SorP!C:C,0))))</f>
        <v>CN-GX</v>
      </c>
      <c r="U8" s="201"/>
      <c r="V8" s="226">
        <f ca="1">IF(C8="",NA(),IF(OR(C8="Smelter not listed",C8="Smelter not yet identified"),MATCH($B8&amp;$D8,'Smelter Look-up'!$J:$J,0),MATCH($B8&amp;$C8,'Smelter Look-up'!$J:$J,0)))</f>
        <v>414</v>
      </c>
      <c r="X8" s="227">
        <f t="shared" ca="1" si="3"/>
        <v>0</v>
      </c>
      <c r="AB8" s="228" t="str">
        <f t="shared" ca="1" si="4"/>
        <v>TinChina Tin Group Co., Ltd.</v>
      </c>
    </row>
    <row r="9" spans="1:34" s="227" customFormat="1" ht="20" customHeight="1">
      <c r="A9" s="262" t="s">
        <v>766</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20" customHeight="1">
      <c r="A10" s="262" t="s">
        <v>1767</v>
      </c>
      <c r="B10" s="182" t="str">
        <f ca="1">IF(LEN(A10)=0,"",INDEX('Smelter Look-up'!$A:$A,MATCH($A10,'Smelter Look-up'!$E:$E,0)))</f>
        <v>Tin</v>
      </c>
      <c r="C10" s="186" t="str">
        <f ca="1">IF(LEN(A10)=0,"",INDEX('Smelter Look-up'!$C:$C,MATCH($A10,'Smelter Look-up'!$E:$E,0)))</f>
        <v>Metallic Resources, Inc.</v>
      </c>
      <c r="D10" s="230"/>
      <c r="E10" s="182" t="str">
        <f ca="1">IF(ISERROR($V10),"",OFFSET('Smelter Look-up'!$D$4,$V10-4,0)&amp;"")</f>
        <v>UNITED STATES OF AMERICA</v>
      </c>
      <c r="F10" s="182" t="str">
        <f ca="1">IF(ISERROR($V10),"",OFFSET('Smelter Look-up'!$E$4,$V10-4,0))</f>
        <v>CID001142</v>
      </c>
      <c r="G10" s="182" t="str">
        <f ca="1">IF(C10=$X$4,IF(ISERROR($V10),"Enter smelter details","RMI"),IF(ISERROR($V10),"",OFFSET('Smelter Look-up'!$F$4,$V10-4,0)))</f>
        <v>RMI</v>
      </c>
      <c r="H10" s="183">
        <f ca="1">IF(ISERROR($V10),"",OFFSET('Smelter Look-up'!$G$4,$V10-4,0))</f>
        <v>0</v>
      </c>
      <c r="I10" s="184" t="str">
        <f ca="1">IF(ISERROR($V10),"",OFFSET('Smelter Look-up'!$H$4,$V10-4,0))</f>
        <v>Twinsburg</v>
      </c>
      <c r="J10" s="184" t="str">
        <f ca="1">IF(ISERROR($V10),"",OFFSET('Smelter Look-up'!$I$4,$V10-4,0))</f>
        <v>Ohio</v>
      </c>
      <c r="K10" s="224"/>
      <c r="L10" s="224"/>
      <c r="M10" s="224"/>
      <c r="N10" s="224"/>
      <c r="O10" s="224"/>
      <c r="P10" s="185"/>
      <c r="Q10" s="225"/>
      <c r="R10" s="182" t="str">
        <f ca="1">IF(ISERROR($V10),"",OFFSET('Smelter Look-up'!$C$4,$V10-4,0)&amp;"")</f>
        <v>Metallic Resources, Inc.</v>
      </c>
      <c r="S10" s="181" t="str">
        <f t="shared" ca="1" si="2"/>
        <v>US</v>
      </c>
      <c r="T10" s="181" t="str">
        <f ca="1">IF(B10="","",IF(ISERROR(MATCH($J10,SorP!$B$1:$B$6226,0)),"",INDIRECT("'SorP'!$A$"&amp;MATCH($S10&amp;$J10,SorP!C:C,0))))</f>
        <v>US-OH</v>
      </c>
      <c r="U10" s="201"/>
      <c r="V10" s="226">
        <f ca="1">IF(C10="",NA(),IF(OR(C10="Smelter not listed",C10="Smelter not yet identified"),MATCH($B10&amp;$D10,'Smelter Look-up'!$J:$J,0),MATCH($B10&amp;$C10,'Smelter Look-up'!$J:$J,0)))</f>
        <v>479</v>
      </c>
      <c r="X10" s="227">
        <f t="shared" ca="1" si="3"/>
        <v>0</v>
      </c>
      <c r="AB10" s="228" t="str">
        <f t="shared" ca="1" si="4"/>
        <v>TinMetallic Resources, Inc.</v>
      </c>
    </row>
    <row r="11" spans="1:34" s="227" customFormat="1" ht="20" customHeight="1">
      <c r="A11" s="262" t="s">
        <v>767</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 ca="1">IF(C11="",NA(),IF(OR(C11="Smelter not listed",C11="Smelter not yet identified"),MATCH($B11&amp;$D11,'Smelter Look-up'!$J:$J,0),MATCH($B11&amp;$C11,'Smelter Look-up'!$J:$J,0)))</f>
        <v>482</v>
      </c>
      <c r="X11" s="227">
        <f t="shared" ca="1" si="3"/>
        <v>0</v>
      </c>
      <c r="AB11" s="228" t="str">
        <f t="shared" ca="1" si="4"/>
        <v>TinMineracao Taboca S.A.</v>
      </c>
    </row>
    <row r="12" spans="1:34" s="227" customFormat="1" ht="20" customHeight="1">
      <c r="A12" s="26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 customHeight="1">
      <c r="A13" s="262" t="s">
        <v>15076</v>
      </c>
      <c r="B13" s="182" t="str">
        <f ca="1">IF(LEN(A13)=0,"",INDEX('Smelter Look-up'!$A:$A,MATCH($A13,'Smelter Look-up'!$E:$E,0)))</f>
        <v>Tin</v>
      </c>
      <c r="C13" s="186" t="str">
        <f ca="1">IF(LEN(A13)=0,"",INDEX('Smelter Look-up'!$C:$C,MATCH($A13,'Smelter Look-up'!$E:$E,0)))</f>
        <v>PT Babel Surya Alam Lestari</v>
      </c>
      <c r="D13" s="230"/>
      <c r="E13" s="182" t="str">
        <f ca="1">IF(ISERROR($V13),"",OFFSET('Smelter Look-up'!$D$4,$V13-4,0)&amp;"")</f>
        <v>INDONESIA</v>
      </c>
      <c r="F13" s="182" t="str">
        <f ca="1">IF(ISERROR($V13),"",OFFSET('Smelter Look-up'!$E$4,$V13-4,0))</f>
        <v>CID001406</v>
      </c>
      <c r="G13" s="182" t="str">
        <f ca="1">IF(C13=$X$4,IF(ISERROR($V13),"Enter smelter details","RMI"),IF(ISERROR($V13),"",OFFSET('Smelter Look-up'!$F$4,$V13-4,0)))</f>
        <v>RMI</v>
      </c>
      <c r="H13" s="183">
        <f ca="1">IF(ISERROR($V13),"",OFFSET('Smelter Look-up'!$G$4,$V13-4,0))</f>
        <v>0</v>
      </c>
      <c r="I13" s="184" t="str">
        <f ca="1">IF(ISERROR($V13),"",OFFSET('Smelter Look-up'!$H$4,$V13-4,0))</f>
        <v>Badau</v>
      </c>
      <c r="J13" s="184" t="str">
        <f ca="1">IF(ISERROR($V13),"",OFFSET('Smelter Look-up'!$I$4,$V13-4,0))</f>
        <v>Kepulauan Bangka Belitung</v>
      </c>
      <c r="K13" s="224"/>
      <c r="L13" s="224"/>
      <c r="M13" s="224"/>
      <c r="N13" s="224"/>
      <c r="O13" s="224"/>
      <c r="P13" s="185"/>
      <c r="Q13" s="225"/>
      <c r="R13" s="182" t="str">
        <f ca="1">IF(ISERROR($V13),"",OFFSET('Smelter Look-up'!$C$4,$V13-4,0)&amp;"")</f>
        <v>PT Babel Surya Alam Lestari</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507</v>
      </c>
      <c r="X13" s="227">
        <f t="shared" ca="1" si="3"/>
        <v>0</v>
      </c>
      <c r="AB13" s="228" t="str">
        <f t="shared" ca="1" si="4"/>
        <v>TinPT Babel Surya Alam Lestari</v>
      </c>
    </row>
    <row r="14" spans="1:34" s="227" customFormat="1" ht="20" customHeight="1">
      <c r="A14" s="262" t="s">
        <v>774</v>
      </c>
      <c r="B14" s="182" t="str">
        <f ca="1">IF(LEN(A14)=0,"",INDEX('Smelter Look-up'!$A:$A,MATCH($A14,'Smelter Look-up'!$E:$E,0)))</f>
        <v>Tin</v>
      </c>
      <c r="C14" s="186" t="str">
        <f ca="1">IF(LEN(A14)=0,"",INDEX('Smelter Look-up'!$C:$C,MATCH($A14,'Smelter Look-up'!$E:$E,0)))</f>
        <v>PT Mitra Stania Prima</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518</v>
      </c>
      <c r="X14" s="227">
        <f t="shared" ca="1" si="3"/>
        <v>0</v>
      </c>
      <c r="AB14" s="228" t="str">
        <f t="shared" ca="1" si="4"/>
        <v>TinPT Mitra Stania Prima</v>
      </c>
    </row>
    <row r="15" spans="1:34" s="227" customFormat="1" ht="20" customHeight="1">
      <c r="A15" s="262" t="s">
        <v>15080</v>
      </c>
      <c r="B15" s="182" t="str">
        <f ca="1">IF(LEN(A15)=0,"",INDEX('Smelter Look-up'!$A:$A,MATCH($A15,'Smelter Look-up'!$E:$E,0)))</f>
        <v>Tin</v>
      </c>
      <c r="C15" s="186" t="str">
        <f ca="1">IF(LEN(A15)=0,"",INDEX('Smelter Look-up'!$C:$C,MATCH($A15,'Smelter Look-up'!$E:$E,0)))</f>
        <v>PT Prima Timah Utama</v>
      </c>
      <c r="D15" s="230"/>
      <c r="E15" s="182" t="str">
        <f ca="1">IF(ISERROR($V15),"",OFFSET('Smelter Look-up'!$D$4,$V15-4,0)&amp;"")</f>
        <v>INDONESIA</v>
      </c>
      <c r="F15" s="182" t="str">
        <f ca="1">IF(ISERROR($V15),"",OFFSET('Smelter Look-up'!$E$4,$V15-4,0))</f>
        <v>CID001458</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Prima Timah Utama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522</v>
      </c>
      <c r="X15" s="227">
        <f t="shared" ca="1" si="3"/>
        <v>0</v>
      </c>
      <c r="AB15" s="228" t="str">
        <f t="shared" ca="1" si="4"/>
        <v>TinPT Prima Timah Utama</v>
      </c>
    </row>
    <row r="16" spans="1:34" s="227" customFormat="1" ht="20" customHeight="1">
      <c r="A16" s="262" t="s">
        <v>775</v>
      </c>
      <c r="B16" s="182" t="str">
        <f ca="1">IF(LEN(A16)=0,"",INDEX('Smelter Look-up'!$A:$A,MATCH($A16,'Smelter Look-up'!$E:$E,0)))</f>
        <v>Tin</v>
      </c>
      <c r="C16" s="186" t="str">
        <f ca="1">IF(LEN(A16)=0,"",INDEX('Smelter Look-up'!$C:$C,MATCH($A16,'Smelter Look-up'!$E:$E,0)))</f>
        <v>PT Refined Bangka Tin</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Refined Bangka Tin</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526</v>
      </c>
      <c r="X16" s="227">
        <f t="shared" ca="1" si="3"/>
        <v>0</v>
      </c>
      <c r="AB16" s="228" t="str">
        <f t="shared" ca="1" si="4"/>
        <v>TinPT Refined Bangka Tin</v>
      </c>
    </row>
    <row r="17" spans="1:28" s="227" customFormat="1" ht="20" customHeight="1">
      <c r="A17" s="262" t="s">
        <v>15457</v>
      </c>
      <c r="B17" s="182" t="str">
        <f ca="1">IF(LEN(A17)=0,"",INDEX('Smelter Look-up'!$A:$A,MATCH($A17,'Smelter Look-up'!$E:$E,0)))</f>
        <v>Tin</v>
      </c>
      <c r="C17" s="186" t="str">
        <f ca="1">IF(LEN(A17)=0,"",INDEX('Smelter Look-up'!$C:$C,MATCH($A17,'Smelter Look-up'!$E:$E,0)))</f>
        <v>PT Sariwiguna Binasentosa</v>
      </c>
      <c r="D17" s="230"/>
      <c r="E17" s="182" t="str">
        <f ca="1">IF(ISERROR($V17),"",OFFSET('Smelter Look-up'!$D$4,$V17-4,0)&amp;"")</f>
        <v>INDONESIA</v>
      </c>
      <c r="F17" s="182" t="str">
        <f ca="1">IF(ISERROR($V17),"",OFFSET('Smelter Look-up'!$E$4,$V17-4,0))</f>
        <v>CID001463</v>
      </c>
      <c r="G17" s="182" t="str">
        <f ca="1">IF(C17=$X$4,IF(ISERROR($V17),"Enter smelter details","RMI"),IF(ISERROR($V17),"",OFFSET('Smelter Look-up'!$F$4,$V17-4,0)))</f>
        <v>RMI</v>
      </c>
      <c r="H17" s="183">
        <f ca="1">IF(ISERROR($V17),"",OFFSET('Smelter Look-up'!$G$4,$V17-4,0))</f>
        <v>0</v>
      </c>
      <c r="I17" s="184" t="str">
        <f ca="1">IF(ISERROR($V17),"",OFFSET('Smelter Look-up'!$H$4,$V17-4,0))</f>
        <v>Pangkal Pinang</v>
      </c>
      <c r="J17" s="184" t="str">
        <f ca="1">IF(ISERROR($V17),"",OFFSET('Smelter Look-up'!$I$4,$V17-4,0))</f>
        <v>Kepulauan Bangka Belitung</v>
      </c>
      <c r="K17" s="224"/>
      <c r="L17" s="224"/>
      <c r="M17" s="224"/>
      <c r="N17" s="224"/>
      <c r="O17" s="224"/>
      <c r="P17" s="185"/>
      <c r="Q17" s="225"/>
      <c r="R17" s="182" t="str">
        <f ca="1">IF(ISERROR($V17),"",OFFSET('Smelter Look-up'!$C$4,$V17-4,0)&amp;"")</f>
        <v>PT Sariwiguna Binasentosa</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527</v>
      </c>
      <c r="X17" s="227">
        <f t="shared" ca="1" si="3"/>
        <v>0</v>
      </c>
      <c r="AB17" s="228" t="str">
        <f t="shared" ca="1" si="4"/>
        <v>TinPT Sariwiguna Binasentosa</v>
      </c>
    </row>
    <row r="18" spans="1:28" s="227" customFormat="1" ht="20" customHeight="1">
      <c r="A18" s="181" t="s">
        <v>15084</v>
      </c>
      <c r="B18" s="182" t="str">
        <f ca="1">IF(LEN(A18)=0,"",INDEX('Smelter Look-up'!$A:$A,MATCH($A18,'Smelter Look-up'!$E:$E,0)))</f>
        <v>Tin</v>
      </c>
      <c r="C18" s="186" t="str">
        <f ca="1">IF(LEN(A18)=0,"",INDEX('Smelter Look-up'!$C:$C,MATCH($A18,'Smelter Look-up'!$E:$E,0)))</f>
        <v>PT Stanindo Inti Perkasa</v>
      </c>
      <c r="D18" s="230"/>
      <c r="E18" s="182" t="str">
        <f ca="1">IF(ISERROR($V18),"",OFFSET('Smelter Look-up'!$D$4,$V18-4,0)&amp;"")</f>
        <v>INDONESIA</v>
      </c>
      <c r="F18" s="182" t="str">
        <f ca="1">IF(ISERROR($V18),"",OFFSET('Smelter Look-up'!$E$4,$V18-4,0))</f>
        <v>CID001468</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Stanindo Inti Perkasa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528</v>
      </c>
      <c r="X18" s="227">
        <f t="shared" ca="1" si="3"/>
        <v>0</v>
      </c>
      <c r="AB18" s="228" t="str">
        <f t="shared" ca="1" si="4"/>
        <v>TinPT Stanindo Inti Perkasa</v>
      </c>
    </row>
    <row r="19" spans="1:28" s="227" customFormat="1" ht="54">
      <c r="A19" s="181" t="s">
        <v>794</v>
      </c>
      <c r="B19" s="182" t="str">
        <f ca="1">IF(LEN(A19)=0,"",INDEX('Smelter Look-up'!$A:$A,MATCH($A19,'Smelter Look-up'!$E:$E,0)))</f>
        <v>Tin</v>
      </c>
      <c r="C19" s="186" t="str">
        <f ca="1">IF(LEN(A19)=0,"",INDEX('Smelter Look-up'!$C:$C,MATCH($A19,'Smelter Look-up'!$E:$E,0)))</f>
        <v>PT Timah Tbk Kundur</v>
      </c>
      <c r="D19" s="230"/>
      <c r="E19" s="182" t="str">
        <f ca="1">IF(ISERROR($V19),"",OFFSET('Smelter Look-up'!$D$4,$V19-4,0)&amp;"")</f>
        <v>INDONESIA</v>
      </c>
      <c r="F19" s="182" t="str">
        <f ca="1">IF(ISERROR($V19),"",OFFSET('Smelter Look-up'!$E$4,$V19-4,0))</f>
        <v>CID001477</v>
      </c>
      <c r="G19" s="182" t="str">
        <f ca="1">IF(C19=$X$4,IF(ISERROR($V19),"Enter smelter details","RMI"),IF(ISERROR($V19),"",OFFSET('Smelter Look-up'!$F$4,$V19-4,0)))</f>
        <v>RMI</v>
      </c>
      <c r="H19" s="183">
        <f ca="1">IF(ISERROR($V19),"",OFFSET('Smelter Look-up'!$G$4,$V19-4,0))</f>
        <v>0</v>
      </c>
      <c r="I19" s="184" t="str">
        <f ca="1">IF(ISERROR($V19),"",OFFSET('Smelter Look-up'!$H$4,$V19-4,0))</f>
        <v>Kundur</v>
      </c>
      <c r="J19" s="184" t="str">
        <f ca="1">IF(ISERROR($V19),"",OFFSET('Smelter Look-up'!$I$4,$V19-4,0))</f>
        <v>Riau</v>
      </c>
      <c r="K19" s="224"/>
      <c r="L19" s="224"/>
      <c r="M19" s="224"/>
      <c r="N19" s="224"/>
      <c r="O19" s="224"/>
      <c r="P19" s="185"/>
      <c r="Q19" s="225"/>
      <c r="R19" s="182" t="str">
        <f ca="1">IF(ISERROR($V19),"",OFFSET('Smelter Look-up'!$C$4,$V19-4,0)&amp;"")</f>
        <v>PT Timah Tbk Kundur</v>
      </c>
      <c r="S19" s="181" t="str">
        <f t="shared" ca="1" si="2"/>
        <v>ID</v>
      </c>
      <c r="T19" s="181" t="str">
        <f ca="1">IF(B19="","",IF(ISERROR(MATCH($J19,SorP!$B$1:$B$6226,0)),"",INDIRECT("'SorP'!$A$"&amp;MATCH($S19&amp;$J19,SorP!C:C,0))))</f>
        <v>ID-RI</v>
      </c>
      <c r="U19" s="201"/>
      <c r="V19" s="226">
        <f ca="1">IF(C19="",NA(),IF(OR(C19="Smelter not listed",C19="Smelter not yet identified"),MATCH($B19&amp;$D19,'Smelter Look-up'!$J:$J,0),MATCH($B19&amp;$C19,'Smelter Look-up'!$J:$J,0)))</f>
        <v>532</v>
      </c>
      <c r="X19" s="227">
        <f t="shared" ca="1" si="3"/>
        <v>0</v>
      </c>
      <c r="AB19" s="228" t="str">
        <f t="shared" ca="1" si="4"/>
        <v>TinPT Timah Tbk Kundur</v>
      </c>
    </row>
    <row r="20" spans="1:28" s="227" customFormat="1" ht="54">
      <c r="A20" s="181" t="s">
        <v>776</v>
      </c>
      <c r="B20" s="182" t="str">
        <f ca="1">IF(LEN(A20)=0,"",INDEX('Smelter Look-up'!$A:$A,MATCH($A20,'Smelter Look-up'!$E:$E,0)))</f>
        <v>Tin</v>
      </c>
      <c r="C20" s="186" t="str">
        <f ca="1">IF(LEN(A20)=0,"",INDEX('Smelter Look-up'!$C:$C,MATCH($A20,'Smelter Look-up'!$E:$E,0)))</f>
        <v>PT Timah Tbk Mentok</v>
      </c>
      <c r="D20" s="230"/>
      <c r="E20" s="182" t="str">
        <f ca="1">IF(ISERROR($V20),"",OFFSET('Smelter Look-up'!$D$4,$V20-4,0)&amp;"")</f>
        <v>INDONESIA</v>
      </c>
      <c r="F20" s="182" t="str">
        <f ca="1">IF(ISERROR($V20),"",OFFSET('Smelter Look-up'!$E$4,$V20-4,0))</f>
        <v>CID001482</v>
      </c>
      <c r="G20" s="182" t="str">
        <f ca="1">IF(C20=$X$4,IF(ISERROR($V20),"Enter smelter details","RMI"),IF(ISERROR($V20),"",OFFSET('Smelter Look-up'!$F$4,$V20-4,0)))</f>
        <v>RMI</v>
      </c>
      <c r="H20" s="183">
        <f ca="1">IF(ISERROR($V20),"",OFFSET('Smelter Look-up'!$G$4,$V20-4,0))</f>
        <v>0</v>
      </c>
      <c r="I20" s="184" t="str">
        <f ca="1">IF(ISERROR($V20),"",OFFSET('Smelter Look-up'!$H$4,$V20-4,0))</f>
        <v>Mentok</v>
      </c>
      <c r="J20" s="184" t="str">
        <f ca="1">IF(ISERROR($V20),"",OFFSET('Smelter Look-up'!$I$4,$V20-4,0))</f>
        <v>Kepulauan Bangka Belitung</v>
      </c>
      <c r="K20" s="224"/>
      <c r="L20" s="224"/>
      <c r="M20" s="224"/>
      <c r="N20" s="224"/>
      <c r="O20" s="224"/>
      <c r="P20" s="185"/>
      <c r="Q20" s="225"/>
      <c r="R20" s="182" t="str">
        <f ca="1">IF(ISERROR($V20),"",OFFSET('Smelter Look-up'!$C$4,$V20-4,0)&amp;"")</f>
        <v>PT Timah Tbk Mentok</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533</v>
      </c>
      <c r="X20" s="227">
        <f t="shared" ca="1" si="3"/>
        <v>0</v>
      </c>
      <c r="AB20" s="228" t="str">
        <f t="shared" ca="1" si="4"/>
        <v>TinPT Timah Tbk Mentok</v>
      </c>
    </row>
    <row r="21" spans="1:28" s="227" customFormat="1" ht="54">
      <c r="A21" s="181" t="s">
        <v>15088</v>
      </c>
      <c r="B21" s="182" t="str">
        <f ca="1">IF(LEN(A21)=0,"",INDEX('Smelter Look-up'!$A:$A,MATCH($A21,'Smelter Look-up'!$E:$E,0)))</f>
        <v>Tin</v>
      </c>
      <c r="C21" s="186" t="str">
        <f ca="1">IF(LEN(A21)=0,"",INDEX('Smelter Look-up'!$C:$C,MATCH($A21,'Smelter Look-up'!$E:$E,0)))</f>
        <v>PT Tinindo Inter Nusa</v>
      </c>
      <c r="D21" s="230"/>
      <c r="E21" s="182" t="str">
        <f ca="1">IF(ISERROR($V21),"",OFFSET('Smelter Look-up'!$D$4,$V21-4,0)&amp;"")</f>
        <v>INDONESIA</v>
      </c>
      <c r="F21" s="182" t="str">
        <f ca="1">IF(ISERROR($V21),"",OFFSET('Smelter Look-up'!$E$4,$V21-4,0))</f>
        <v>CID001490</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Tinindo Inter Nusa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534</v>
      </c>
      <c r="X21" s="227">
        <f t="shared" ca="1" si="3"/>
        <v>0</v>
      </c>
      <c r="AB21" s="228" t="str">
        <f t="shared" ca="1" si="4"/>
        <v>TinPT Tinindo Inter Nusa</v>
      </c>
    </row>
    <row r="22" spans="1:28" s="227" customFormat="1" ht="27">
      <c r="A22" s="181" t="s">
        <v>779</v>
      </c>
      <c r="B22" s="182" t="str">
        <f ca="1">IF(LEN(A22)=0,"",INDEX('Smelter Look-up'!$A:$A,MATCH($A22,'Smelter Look-up'!$E:$E,0)))</f>
        <v>Tin</v>
      </c>
      <c r="C22" s="186" t="str">
        <f ca="1">IF(LEN(A22)=0,"",INDEX('Smelter Look-up'!$C:$C,MATCH($A22,'Smelter Look-up'!$E:$E,0)))</f>
        <v>Thaisarco</v>
      </c>
      <c r="D22" s="230"/>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4"/>
      <c r="L22" s="224"/>
      <c r="M22" s="224"/>
      <c r="N22" s="224"/>
      <c r="O22" s="224"/>
      <c r="P22" s="185"/>
      <c r="Q22" s="225"/>
      <c r="R22" s="182" t="str">
        <f ca="1">IF(ISERROR($V22),"",OFFSET('Smelter Look-up'!$C$4,$V22-4,0)&amp;"")</f>
        <v>Thaisarco</v>
      </c>
      <c r="S22" s="181" t="str">
        <f t="shared" ca="1" si="2"/>
        <v>TH</v>
      </c>
      <c r="T22" s="181" t="str">
        <f ca="1">IF(B22="","",IF(ISERROR(MATCH($J22,SorP!$B$1:$B$6226,0)),"",INDIRECT("'SorP'!$A$"&amp;MATCH($S22&amp;$J22,SorP!C:C,0))))</f>
        <v>TH-83</v>
      </c>
      <c r="U22" s="201"/>
      <c r="V22" s="226">
        <f ca="1">IF(C22="",NA(),IF(OR(C22="Smelter not listed",C22="Smelter not yet identified"),MATCH($B22&amp;$D22,'Smelter Look-up'!$J:$J,0),MATCH($B22&amp;$C22,'Smelter Look-up'!$J:$J,0)))</f>
        <v>547</v>
      </c>
      <c r="X22" s="227">
        <f t="shared" ca="1" si="3"/>
        <v>0</v>
      </c>
      <c r="AB22" s="228" t="str">
        <f t="shared" ca="1" si="4"/>
        <v>TinThaisarco</v>
      </c>
    </row>
    <row r="23" spans="1:28" s="227" customFormat="1" ht="81">
      <c r="A23" s="181" t="s">
        <v>780</v>
      </c>
      <c r="B23" s="182" t="str">
        <f ca="1">IF(LEN(A23)=0,"",INDEX('Smelter Look-up'!$A:$A,MATCH($A23,'Smelter Look-up'!$E:$E,0)))</f>
        <v>Tin</v>
      </c>
      <c r="C23" s="186" t="str">
        <f ca="1">IF(LEN(A23)=0,"",INDEX('Smelter Look-up'!$C:$C,MATCH($A23,'Smelter Look-up'!$E:$E,0)))</f>
        <v>White Solder Metalurgia e Mineracao Ltda.</v>
      </c>
      <c r="D23" s="230"/>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4"/>
      <c r="L23" s="224"/>
      <c r="M23" s="224"/>
      <c r="N23" s="224"/>
      <c r="O23" s="224"/>
      <c r="P23" s="185"/>
      <c r="Q23" s="225"/>
      <c r="R23" s="182" t="str">
        <f ca="1">IF(ISERROR($V23),"",OFFSET('Smelter Look-up'!$C$4,$V23-4,0)&amp;"")</f>
        <v>White Solder Metalurgia e Mineracao Ltda.</v>
      </c>
      <c r="S23" s="181" t="str">
        <f t="shared" ca="1" si="2"/>
        <v>BR</v>
      </c>
      <c r="T23" s="181" t="str">
        <f ca="1">IF(B23="","",IF(ISERROR(MATCH($J23,SorP!$B$1:$B$6226,0)),"",INDIRECT("'SorP'!$A$"&amp;MATCH($S23&amp;$J23,SorP!C:C,0))))</f>
        <v>BR-RO</v>
      </c>
      <c r="U23" s="201"/>
      <c r="V23" s="226">
        <f ca="1">IF(C23="",NA(),IF(OR(C23="Smelter not listed",C23="Smelter not yet identified"),MATCH($B23&amp;$D23,'Smelter Look-up'!$J:$J,0),MATCH($B23&amp;$C23,'Smelter Look-up'!$J:$J,0)))</f>
        <v>556</v>
      </c>
      <c r="X23" s="227">
        <f t="shared" ca="1" si="3"/>
        <v>0</v>
      </c>
      <c r="AB23" s="228" t="str">
        <f t="shared" ca="1" si="4"/>
        <v>TinWhite Solder Metalurgia e Mineracao Ltda.</v>
      </c>
    </row>
    <row r="24" spans="1:28" s="227" customFormat="1" ht="94.5">
      <c r="A24" s="181" t="s">
        <v>781</v>
      </c>
      <c r="B24" s="182" t="str">
        <f ca="1">IF(LEN(A24)=0,"",INDEX('Smelter Look-up'!$A:$A,MATCH($A24,'Smelter Look-up'!$E:$E,0)))</f>
        <v>Tin</v>
      </c>
      <c r="C24" s="186" t="str">
        <f ca="1">IF(LEN(A24)=0,"",INDEX('Smelter Look-up'!$C:$C,MATCH($A24,'Smelter Look-up'!$E:$E,0)))</f>
        <v>Yunnan Chengfeng Non-ferrous Metals Co., Ltd.</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 ca="1">IF(C24="",NA(),IF(OR(C24="Smelter not listed",C24="Smelter not yet identified"),MATCH($B24&amp;$D24,'Smelter Look-up'!$J:$J,0),MATCH($B24&amp;$C24,'Smelter Look-up'!$J:$J,0)))</f>
        <v>565</v>
      </c>
      <c r="X24" s="227">
        <f t="shared" ca="1" si="3"/>
        <v>0</v>
      </c>
      <c r="AB24" s="228" t="str">
        <f t="shared" ca="1" si="4"/>
        <v>TinYunnan Chengfeng Non-ferrous Metals Co., Ltd.</v>
      </c>
    </row>
    <row r="25" spans="1:28" s="227" customFormat="1" ht="40.5">
      <c r="A25" s="181" t="s">
        <v>1801</v>
      </c>
      <c r="B25" s="182" t="str">
        <f ca="1">IF(LEN(A25)=0,"",INDEX('Smelter Look-up'!$A:$A,MATCH($A25,'Smelter Look-up'!$E:$E,0)))</f>
        <v>Tin</v>
      </c>
      <c r="C25" s="186" t="str">
        <f ca="1">IF(LEN(A25)=0,"",INDEX('Smelter Look-up'!$C:$C,MATCH($A25,'Smelter Look-up'!$E:$E,0)))</f>
        <v>Aurubis Beerse</v>
      </c>
      <c r="D25" s="230"/>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4"/>
      <c r="L25" s="224"/>
      <c r="M25" s="224"/>
      <c r="N25" s="224"/>
      <c r="O25" s="224"/>
      <c r="P25" s="185"/>
      <c r="Q25" s="225"/>
      <c r="R25" s="182" t="str">
        <f ca="1">IF(ISERROR($V25),"",OFFSET('Smelter Look-up'!$C$4,$V25-4,0)&amp;"")</f>
        <v>Aurubis Beerse</v>
      </c>
      <c r="S25" s="181" t="str">
        <f t="shared" ca="1" si="2"/>
        <v>BE</v>
      </c>
      <c r="T25" s="181" t="str">
        <f ca="1">IF(B25="","",IF(ISERROR(MATCH($J25,SorP!$B$1:$B$6226,0)),"",INDIRECT("'SorP'!$A$"&amp;MATCH($S25&amp;$J25,SorP!C:C,0))))</f>
        <v>BE-VAN</v>
      </c>
      <c r="U25" s="201"/>
      <c r="V25" s="226">
        <f ca="1">IF(C25="",NA(),IF(OR(C25="Smelter not listed",C25="Smelter not yet identified"),MATCH($B25&amp;$D25,'Smelter Look-up'!$J:$J,0),MATCH($B25&amp;$C25,'Smelter Look-up'!$J:$J,0)))</f>
        <v>405</v>
      </c>
      <c r="X25" s="227">
        <f t="shared" ca="1" si="3"/>
        <v>0</v>
      </c>
      <c r="AB25" s="228" t="str">
        <f t="shared" ca="1" si="4"/>
        <v>TinAurubis Beerse</v>
      </c>
    </row>
    <row r="26" spans="1:28" s="227" customFormat="1" ht="94.5">
      <c r="A26" s="181" t="s">
        <v>2512</v>
      </c>
      <c r="B26" s="182" t="str">
        <f ca="1">IF(LEN(A26)=0,"",INDEX('Smelter Look-up'!$A:$A,MATCH($A26,'Smelter Look-up'!$E:$E,0)))</f>
        <v>Tin</v>
      </c>
      <c r="C26" s="186" t="str">
        <f ca="1">IF(LEN(A26)=0,"",INDEX('Smelter Look-up'!$C:$C,MATCH($A26,'Smelter Look-up'!$E:$E,0)))</f>
        <v>Guangdong Hanhe Non-Ferrous Metal Co., Ltd.</v>
      </c>
      <c r="D26" s="230"/>
      <c r="E26" s="182" t="str">
        <f ca="1">IF(ISERROR($V26),"",OFFSET('Smelter Look-up'!$D$4,$V26-4,0)&amp;"")</f>
        <v>CHINA</v>
      </c>
      <c r="F26" s="182" t="str">
        <f ca="1">IF(ISERROR($V26),"",OFFSET('Smelter Look-up'!$E$4,$V26-4,0))</f>
        <v>CID003116</v>
      </c>
      <c r="G26" s="182" t="str">
        <f ca="1">IF(C26=$X$4,IF(ISERROR($V26),"Enter smelter details","RMI"),IF(ISERROR($V26),"",OFFSET('Smelter Look-up'!$F$4,$V26-4,0)))</f>
        <v>RMI</v>
      </c>
      <c r="H26" s="183">
        <f ca="1">IF(ISERROR($V26),"",OFFSET('Smelter Look-up'!$G$4,$V26-4,0))</f>
        <v>0</v>
      </c>
      <c r="I26" s="184" t="str">
        <f ca="1">IF(ISERROR($V26),"",OFFSET('Smelter Look-up'!$H$4,$V26-4,0))</f>
        <v>Chaozhou</v>
      </c>
      <c r="J26" s="184" t="str">
        <f ca="1">IF(ISERROR($V26),"",OFFSET('Smelter Look-up'!$I$4,$V26-4,0))</f>
        <v>Guangdong Sheng</v>
      </c>
      <c r="K26" s="224"/>
      <c r="L26" s="224"/>
      <c r="M26" s="224"/>
      <c r="N26" s="224"/>
      <c r="O26" s="224"/>
      <c r="P26" s="185"/>
      <c r="Q26" s="225"/>
      <c r="R26" s="182" t="str">
        <f ca="1">IF(ISERROR($V26),"",OFFSET('Smelter Look-up'!$C$4,$V26-4,0)&amp;"")</f>
        <v>Guangdong Hanhe Non-Ferrous Metal Co.,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455</v>
      </c>
      <c r="X26" s="227">
        <f t="shared" ca="1" si="3"/>
        <v>0</v>
      </c>
      <c r="AB26" s="228" t="str">
        <f t="shared" ca="1" si="4"/>
        <v>TinGuangdong Hanhe Non-Ferrous Metal Co., Ltd.</v>
      </c>
    </row>
    <row r="27" spans="1:28" s="227" customFormat="1" ht="108">
      <c r="A27" s="181" t="s">
        <v>786</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595</v>
      </c>
      <c r="X27" s="227">
        <f t="shared" ca="1" si="3"/>
        <v>0</v>
      </c>
      <c r="AB27" s="228" t="str">
        <f t="shared" ca="1" si="4"/>
        <v>TungstenChongyi Zhangyuan Tungsten Co., Ltd.</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36E23E-97DA-4A94-9F29-1FF23988EAE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45482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15869</v>
      </c>
      <c r="C6" s="399" t="s">
        <v>15881</v>
      </c>
      <c r="D6" s="98"/>
      <c r="E6" s="276"/>
    </row>
    <row r="7" spans="1:6" ht="15">
      <c r="A7" s="129"/>
      <c r="B7" s="274" t="s">
        <v>15870</v>
      </c>
      <c r="C7" s="98" t="s">
        <v>15881</v>
      </c>
      <c r="D7" s="98"/>
      <c r="E7" s="276"/>
    </row>
    <row r="8" spans="1:6" ht="15">
      <c r="A8" s="129"/>
      <c r="B8" s="274" t="s">
        <v>15871</v>
      </c>
      <c r="C8" s="98" t="s">
        <v>15881</v>
      </c>
      <c r="D8" s="98"/>
      <c r="E8" s="276"/>
    </row>
    <row r="9" spans="1:6" ht="30">
      <c r="A9" s="129"/>
      <c r="B9" s="274" t="s">
        <v>15872</v>
      </c>
      <c r="C9" s="98" t="s">
        <v>15881</v>
      </c>
      <c r="D9" s="98"/>
      <c r="E9" s="276"/>
    </row>
    <row r="10" spans="1:6" ht="15">
      <c r="A10" s="129"/>
      <c r="B10" s="274" t="s">
        <v>15873</v>
      </c>
      <c r="C10" s="98" t="s">
        <v>15881</v>
      </c>
      <c r="D10" s="98"/>
      <c r="E10" s="276"/>
    </row>
    <row r="11" spans="1:6" ht="15">
      <c r="A11" s="129"/>
      <c r="B11" s="274" t="s">
        <v>15874</v>
      </c>
      <c r="C11" s="98" t="s">
        <v>15881</v>
      </c>
      <c r="D11" s="98"/>
      <c r="E11" s="276"/>
    </row>
    <row r="12" spans="1:6" ht="30">
      <c r="A12" s="129"/>
      <c r="B12" s="274" t="s">
        <v>15875</v>
      </c>
      <c r="C12" s="98" t="s">
        <v>15881</v>
      </c>
      <c r="D12" s="98"/>
      <c r="E12" s="276"/>
    </row>
    <row r="13" spans="1:6" ht="15">
      <c r="A13" s="129"/>
      <c r="B13" s="274" t="s">
        <v>15876</v>
      </c>
      <c r="C13" s="98" t="s">
        <v>15881</v>
      </c>
      <c r="D13" s="98"/>
      <c r="E13" s="276"/>
    </row>
    <row r="14" spans="1:6" ht="15">
      <c r="A14" s="129"/>
      <c r="B14" s="274" t="s">
        <v>15877</v>
      </c>
      <c r="C14" s="98" t="s">
        <v>15881</v>
      </c>
      <c r="D14" s="98"/>
      <c r="E14" s="276"/>
    </row>
    <row r="15" spans="1:6" ht="15">
      <c r="A15" s="129"/>
      <c r="B15" s="274" t="s">
        <v>15878</v>
      </c>
      <c r="C15" s="98" t="s">
        <v>15881</v>
      </c>
      <c r="D15" s="98"/>
      <c r="E15" s="276"/>
    </row>
    <row r="16" spans="1:6" ht="15">
      <c r="A16" s="129"/>
      <c r="B16" s="274" t="s">
        <v>15879</v>
      </c>
      <c r="C16" s="98" t="s">
        <v>15881</v>
      </c>
      <c r="D16" s="98"/>
      <c r="E16" s="276"/>
    </row>
    <row r="17" spans="1:5" ht="15">
      <c r="A17" s="129"/>
      <c r="B17" s="274" t="s">
        <v>15880</v>
      </c>
      <c r="C17" s="98" t="s">
        <v>15881</v>
      </c>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2024-07-09T21:25:37Z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