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C83BBFDB-FB7A-4A4D-AA28-2AF687EDAE9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5" l="1"/>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6" i="5"/>
  <c r="E16" i="5"/>
  <c r="V17" i="5"/>
  <c r="E17" i="5"/>
  <c r="X17" i="5" s="1"/>
  <c r="V18" i="5"/>
  <c r="E18" i="5"/>
  <c r="X18" i="5" s="1"/>
  <c r="V19" i="5"/>
  <c r="E19" i="5"/>
  <c r="V20" i="5"/>
  <c r="E20" i="5"/>
  <c r="X20" i="5" s="1"/>
  <c r="V21" i="5"/>
  <c r="E21" i="5"/>
  <c r="X21" i="5" s="1"/>
  <c r="V22" i="5"/>
  <c r="E22" i="5"/>
  <c r="X22" i="5" s="1"/>
  <c r="V23" i="5"/>
  <c r="E23" i="5"/>
  <c r="V24" i="5"/>
  <c r="E24" i="5"/>
  <c r="X24" i="5" s="1"/>
  <c r="V25" i="5"/>
  <c r="E25" i="5"/>
  <c r="X25" i="5" s="1"/>
  <c r="V26" i="5"/>
  <c r="E26" i="5"/>
  <c r="X26" i="5" s="1"/>
  <c r="V27" i="5"/>
  <c r="E27" i="5"/>
  <c r="V28" i="5"/>
  <c r="E28" i="5"/>
  <c r="V29" i="5"/>
  <c r="E29" i="5"/>
  <c r="X29" i="5" s="1"/>
  <c r="V30" i="5"/>
  <c r="E30" i="5"/>
  <c r="X30" i="5" s="1"/>
  <c r="V31" i="5"/>
  <c r="E31" i="5"/>
  <c r="V32" i="5"/>
  <c r="E32" i="5"/>
  <c r="X32" i="5" s="1"/>
  <c r="V33" i="5"/>
  <c r="E33" i="5"/>
  <c r="X33" i="5" s="1"/>
  <c r="V34" i="5"/>
  <c r="E34" i="5"/>
  <c r="X34" i="5" s="1"/>
  <c r="V35" i="5"/>
  <c r="E35" i="5"/>
  <c r="V36" i="5"/>
  <c r="E36" i="5"/>
  <c r="X36" i="5" s="1"/>
  <c r="V37" i="5"/>
  <c r="E37" i="5"/>
  <c r="X37" i="5" s="1"/>
  <c r="V38" i="5"/>
  <c r="E38" i="5"/>
  <c r="X38" i="5" s="1"/>
  <c r="V39" i="5"/>
  <c r="E39" i="5"/>
  <c r="X39" i="5" s="1"/>
  <c r="V40" i="5"/>
  <c r="E40" i="5"/>
  <c r="X40" i="5" s="1"/>
  <c r="V41" i="5"/>
  <c r="E41" i="5"/>
  <c r="X41" i="5" s="1"/>
  <c r="V42" i="5"/>
  <c r="E42" i="5"/>
  <c r="X42" i="5" s="1"/>
  <c r="V43" i="5"/>
  <c r="E43" i="5"/>
  <c r="V44" i="5"/>
  <c r="E44" i="5"/>
  <c r="V45" i="5"/>
  <c r="E45" i="5"/>
  <c r="X45" i="5" s="1"/>
  <c r="V46" i="5"/>
  <c r="E46" i="5"/>
  <c r="X46" i="5" s="1"/>
  <c r="V47" i="5"/>
  <c r="E47" i="5"/>
  <c r="X47" i="5" s="1"/>
  <c r="V48" i="5"/>
  <c r="E48" i="5"/>
  <c r="X48" i="5" s="1"/>
  <c r="V49" i="5"/>
  <c r="E49" i="5"/>
  <c r="X49" i="5" s="1"/>
  <c r="V50" i="5"/>
  <c r="E50" i="5"/>
  <c r="X50" i="5" s="1"/>
  <c r="V51" i="5"/>
  <c r="E51" i="5"/>
  <c r="V52" i="5"/>
  <c r="E52" i="5"/>
  <c r="V53" i="5"/>
  <c r="E53" i="5"/>
  <c r="X53" i="5" s="1"/>
  <c r="V54" i="5"/>
  <c r="E54" i="5"/>
  <c r="X54" i="5" s="1"/>
  <c r="V55" i="5"/>
  <c r="E55" i="5"/>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V80" i="5"/>
  <c r="E80" i="5"/>
  <c r="X80" i="5" s="1"/>
  <c r="V81" i="5"/>
  <c r="E81" i="5"/>
  <c r="X81" i="5" s="1"/>
  <c r="V82" i="5"/>
  <c r="E82" i="5"/>
  <c r="X82" i="5" s="1"/>
  <c r="V83" i="5"/>
  <c r="E83" i="5"/>
  <c r="V84" i="5"/>
  <c r="E84" i="5"/>
  <c r="X84" i="5" s="1"/>
  <c r="V85" i="5"/>
  <c r="E85" i="5"/>
  <c r="X85" i="5" s="1"/>
  <c r="V86" i="5"/>
  <c r="E86" i="5"/>
  <c r="X86" i="5" s="1"/>
  <c r="V87" i="5"/>
  <c r="E87" i="5"/>
  <c r="V88" i="5"/>
  <c r="E88" i="5"/>
  <c r="V89" i="5"/>
  <c r="E89" i="5"/>
  <c r="X89" i="5" s="1"/>
  <c r="V90" i="5"/>
  <c r="E90" i="5"/>
  <c r="X90" i="5" s="1"/>
  <c r="V91" i="5"/>
  <c r="E91" i="5"/>
  <c r="V92" i="5"/>
  <c r="E92" i="5"/>
  <c r="V93" i="5"/>
  <c r="E93" i="5"/>
  <c r="X93" i="5" s="1"/>
  <c r="V94" i="5"/>
  <c r="E94" i="5"/>
  <c r="X94" i="5" s="1"/>
  <c r="V95" i="5"/>
  <c r="E95" i="5"/>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V112" i="5"/>
  <c r="E112" i="5"/>
  <c r="V113" i="5"/>
  <c r="E113" i="5"/>
  <c r="X113" i="5" s="1"/>
  <c r="V114" i="5"/>
  <c r="E114" i="5"/>
  <c r="X114" i="5" s="1"/>
  <c r="V115" i="5"/>
  <c r="E115" i="5"/>
  <c r="V116" i="5"/>
  <c r="E116" i="5"/>
  <c r="V117" i="5"/>
  <c r="E117" i="5"/>
  <c r="X117" i="5" s="1"/>
  <c r="V118" i="5"/>
  <c r="E118" i="5"/>
  <c r="X118" i="5" s="1"/>
  <c r="V119" i="5"/>
  <c r="E119" i="5"/>
  <c r="V120" i="5"/>
  <c r="E120" i="5"/>
  <c r="V121" i="5"/>
  <c r="E121" i="5"/>
  <c r="X121" i="5" s="1"/>
  <c r="V122" i="5"/>
  <c r="E122" i="5"/>
  <c r="X122" i="5" s="1"/>
  <c r="V123" i="5"/>
  <c r="E123" i="5"/>
  <c r="X123" i="5" s="1"/>
  <c r="V124" i="5"/>
  <c r="E124" i="5"/>
  <c r="V125" i="5"/>
  <c r="E125" i="5"/>
  <c r="X125" i="5" s="1"/>
  <c r="V126" i="5"/>
  <c r="E126" i="5"/>
  <c r="X126" i="5" s="1"/>
  <c r="V127" i="5"/>
  <c r="E127" i="5"/>
  <c r="V128" i="5"/>
  <c r="E128" i="5"/>
  <c r="V129" i="5"/>
  <c r="E129" i="5"/>
  <c r="X129" i="5" s="1"/>
  <c r="V130" i="5"/>
  <c r="E130" i="5"/>
  <c r="X130" i="5" s="1"/>
  <c r="V131" i="5"/>
  <c r="E131" i="5"/>
  <c r="V132" i="5"/>
  <c r="E132" i="5"/>
  <c r="V133" i="5"/>
  <c r="E133" i="5"/>
  <c r="X133" i="5" s="1"/>
  <c r="V134" i="5"/>
  <c r="E134" i="5"/>
  <c r="X134" i="5" s="1"/>
  <c r="V135" i="5"/>
  <c r="E135" i="5"/>
  <c r="X135" i="5" s="1"/>
  <c r="V136" i="5"/>
  <c r="E136" i="5"/>
  <c r="V137" i="5"/>
  <c r="E137" i="5"/>
  <c r="X137" i="5" s="1"/>
  <c r="V138" i="5"/>
  <c r="E138" i="5"/>
  <c r="X138" i="5" s="1"/>
  <c r="V139" i="5"/>
  <c r="E139" i="5"/>
  <c r="V140" i="5"/>
  <c r="E140" i="5"/>
  <c r="V141" i="5"/>
  <c r="E141" i="5"/>
  <c r="X141" i="5" s="1"/>
  <c r="V142" i="5"/>
  <c r="E142" i="5"/>
  <c r="X142" i="5" s="1"/>
  <c r="V143" i="5"/>
  <c r="E143" i="5"/>
  <c r="V144" i="5"/>
  <c r="E144" i="5"/>
  <c r="V145" i="5"/>
  <c r="E145" i="5"/>
  <c r="X145" i="5" s="1"/>
  <c r="V146" i="5"/>
  <c r="E146" i="5"/>
  <c r="X146" i="5" s="1"/>
  <c r="V147" i="5"/>
  <c r="E147" i="5"/>
  <c r="V148" i="5"/>
  <c r="E148" i="5"/>
  <c r="V149" i="5"/>
  <c r="E149" i="5"/>
  <c r="X149" i="5" s="1"/>
  <c r="V150" i="5"/>
  <c r="E150" i="5"/>
  <c r="X150" i="5" s="1"/>
  <c r="V151" i="5"/>
  <c r="E151" i="5"/>
  <c r="V152" i="5"/>
  <c r="E152" i="5"/>
  <c r="V153" i="5"/>
  <c r="E153" i="5"/>
  <c r="X153" i="5" s="1"/>
  <c r="V154" i="5"/>
  <c r="E154" i="5"/>
  <c r="X154" i="5" s="1"/>
  <c r="V155" i="5"/>
  <c r="E155" i="5"/>
  <c r="V156" i="5"/>
  <c r="E156" i="5"/>
  <c r="V157" i="5"/>
  <c r="E157" i="5"/>
  <c r="X157" i="5" s="1"/>
  <c r="V158" i="5"/>
  <c r="E158" i="5"/>
  <c r="X158" i="5" s="1"/>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V192" i="5"/>
  <c r="E192" i="5"/>
  <c r="V193" i="5"/>
  <c r="E193" i="5"/>
  <c r="X193" i="5" s="1"/>
  <c r="V194" i="5"/>
  <c r="E194" i="5"/>
  <c r="X194" i="5" s="1"/>
  <c r="V195" i="5"/>
  <c r="E195" i="5"/>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V220" i="5"/>
  <c r="E220" i="5"/>
  <c r="V221" i="5"/>
  <c r="E221" i="5"/>
  <c r="X221" i="5" s="1"/>
  <c r="V222" i="5"/>
  <c r="E222" i="5"/>
  <c r="X222" i="5" s="1"/>
  <c r="V223" i="5"/>
  <c r="E223" i="5"/>
  <c r="X223" i="5" s="1"/>
  <c r="V224" i="5"/>
  <c r="E224" i="5"/>
  <c r="V225" i="5"/>
  <c r="E225" i="5"/>
  <c r="X225" i="5" s="1"/>
  <c r="V226" i="5"/>
  <c r="E226" i="5"/>
  <c r="X226" i="5" s="1"/>
  <c r="V227" i="5"/>
  <c r="E227" i="5"/>
  <c r="V228" i="5"/>
  <c r="E228" i="5"/>
  <c r="V229" i="5"/>
  <c r="E229" i="5"/>
  <c r="X229" i="5" s="1"/>
  <c r="V230" i="5"/>
  <c r="E230" i="5"/>
  <c r="X230" i="5" s="1"/>
  <c r="V231" i="5"/>
  <c r="E231" i="5"/>
  <c r="X231" i="5" s="1"/>
  <c r="V232" i="5"/>
  <c r="E232" i="5"/>
  <c r="V233" i="5"/>
  <c r="E233" i="5"/>
  <c r="X233" i="5" s="1"/>
  <c r="V234" i="5"/>
  <c r="E234" i="5"/>
  <c r="X234" i="5" s="1"/>
  <c r="V235" i="5"/>
  <c r="E235" i="5"/>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X247" i="5" s="1"/>
  <c r="V248" i="5"/>
  <c r="E248" i="5"/>
  <c r="V249" i="5"/>
  <c r="E249" i="5"/>
  <c r="X249" i="5" s="1"/>
  <c r="V250" i="5"/>
  <c r="E250" i="5"/>
  <c r="X250" i="5" s="1"/>
  <c r="V251" i="5"/>
  <c r="E251" i="5"/>
  <c r="V252" i="5"/>
  <c r="E252" i="5"/>
  <c r="V253" i="5"/>
  <c r="E253" i="5"/>
  <c r="X253" i="5" s="1"/>
  <c r="V254" i="5"/>
  <c r="E254" i="5"/>
  <c r="X254" i="5" s="1"/>
  <c r="V255" i="5"/>
  <c r="E255" i="5"/>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X281" i="5" s="1"/>
  <c r="V282" i="5"/>
  <c r="E282" i="5"/>
  <c r="X282" i="5" s="1"/>
  <c r="V283" i="5"/>
  <c r="E283" i="5"/>
  <c r="V284" i="5"/>
  <c r="E284" i="5"/>
  <c r="V285" i="5"/>
  <c r="E285" i="5"/>
  <c r="X285" i="5" s="1"/>
  <c r="V286" i="5"/>
  <c r="E286" i="5"/>
  <c r="X286" i="5" s="1"/>
  <c r="V287" i="5"/>
  <c r="E287" i="5"/>
  <c r="V288" i="5"/>
  <c r="E288" i="5"/>
  <c r="V289" i="5"/>
  <c r="E289" i="5"/>
  <c r="X289" i="5" s="1"/>
  <c r="V290" i="5"/>
  <c r="E290" i="5"/>
  <c r="X290" i="5" s="1"/>
  <c r="V291" i="5"/>
  <c r="E291" i="5"/>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X306" i="5" s="1"/>
  <c r="V307" i="5"/>
  <c r="E307" i="5"/>
  <c r="V308" i="5"/>
  <c r="E308" i="5"/>
  <c r="V309" i="5"/>
  <c r="E309" i="5"/>
  <c r="X309" i="5" s="1"/>
  <c r="V310" i="5"/>
  <c r="E310" i="5"/>
  <c r="X310" i="5" s="1"/>
  <c r="V311" i="5"/>
  <c r="E311" i="5"/>
  <c r="V312" i="5"/>
  <c r="E312" i="5"/>
  <c r="V313" i="5"/>
  <c r="E313" i="5"/>
  <c r="X313" i="5" s="1"/>
  <c r="V314" i="5"/>
  <c r="E314" i="5"/>
  <c r="X314" i="5" s="1"/>
  <c r="V315" i="5"/>
  <c r="E315" i="5"/>
  <c r="V316" i="5"/>
  <c r="E316" i="5"/>
  <c r="V317" i="5"/>
  <c r="E317" i="5"/>
  <c r="X317" i="5" s="1"/>
  <c r="V318" i="5"/>
  <c r="E318" i="5"/>
  <c r="X318" i="5" s="1"/>
  <c r="V319" i="5"/>
  <c r="E319" i="5"/>
  <c r="V320" i="5"/>
  <c r="E320" i="5"/>
  <c r="V321" i="5"/>
  <c r="E321" i="5"/>
  <c r="X321" i="5" s="1"/>
  <c r="V322" i="5"/>
  <c r="E322" i="5"/>
  <c r="X322" i="5" s="1"/>
  <c r="V323" i="5"/>
  <c r="E323" i="5"/>
  <c r="V324" i="5"/>
  <c r="E324" i="5"/>
  <c r="V325" i="5"/>
  <c r="E325" i="5"/>
  <c r="X325" i="5" s="1"/>
  <c r="V326" i="5"/>
  <c r="E326" i="5"/>
  <c r="X326" i="5" s="1"/>
  <c r="V327" i="5"/>
  <c r="E327" i="5"/>
  <c r="V328" i="5"/>
  <c r="E328" i="5"/>
  <c r="V329" i="5"/>
  <c r="E329" i="5"/>
  <c r="X329" i="5" s="1"/>
  <c r="V330" i="5"/>
  <c r="E330" i="5"/>
  <c r="X330" i="5" s="1"/>
  <c r="V331" i="5"/>
  <c r="E331" i="5"/>
  <c r="V332" i="5"/>
  <c r="E332" i="5"/>
  <c r="X332" i="5" s="1"/>
  <c r="V333" i="5"/>
  <c r="E333" i="5"/>
  <c r="X333" i="5" s="1"/>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V344" i="5"/>
  <c r="E344" i="5"/>
  <c r="V345" i="5"/>
  <c r="E345" i="5"/>
  <c r="X345" i="5" s="1"/>
  <c r="V346" i="5"/>
  <c r="E346" i="5"/>
  <c r="X346" i="5" s="1"/>
  <c r="V347" i="5"/>
  <c r="E347" i="5"/>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V377" i="5"/>
  <c r="E377" i="5"/>
  <c r="X377" i="5" s="1"/>
  <c r="V378" i="5"/>
  <c r="E378" i="5"/>
  <c r="X378" i="5" s="1"/>
  <c r="V379" i="5"/>
  <c r="E379" i="5"/>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V457" i="5"/>
  <c r="E457" i="5"/>
  <c r="X457" i="5" s="1"/>
  <c r="V458" i="5"/>
  <c r="E458" i="5"/>
  <c r="X458" i="5" s="1"/>
  <c r="V459" i="5"/>
  <c r="E459" i="5"/>
  <c r="V460" i="5"/>
  <c r="E460" i="5"/>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V488" i="5"/>
  <c r="E488" i="5"/>
  <c r="V489" i="5"/>
  <c r="E489" i="5"/>
  <c r="X489" i="5" s="1"/>
  <c r="V490" i="5"/>
  <c r="E490" i="5"/>
  <c r="X490" i="5" s="1"/>
  <c r="V491" i="5"/>
  <c r="E491" i="5"/>
  <c r="X491" i="5" s="1"/>
  <c r="V492" i="5"/>
  <c r="E492" i="5"/>
  <c r="X492" i="5" s="1"/>
  <c r="V493" i="5"/>
  <c r="E493" i="5"/>
  <c r="X493" i="5" s="1"/>
  <c r="V494" i="5"/>
  <c r="E494" i="5"/>
  <c r="X494" i="5" s="1"/>
  <c r="V495" i="5"/>
  <c r="E495" i="5"/>
  <c r="V496" i="5"/>
  <c r="E496" i="5"/>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X522" i="5" s="1"/>
  <c r="V523" i="5"/>
  <c r="E523" i="5"/>
  <c r="V524" i="5"/>
  <c r="E524" i="5"/>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V661" i="5"/>
  <c r="E661" i="5"/>
  <c r="X661" i="5" s="1"/>
  <c r="V662" i="5"/>
  <c r="E662" i="5"/>
  <c r="X662" i="5" s="1"/>
  <c r="V663" i="5"/>
  <c r="E663" i="5"/>
  <c r="V664" i="5"/>
  <c r="E664" i="5"/>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V749" i="5"/>
  <c r="E749" i="5"/>
  <c r="X749" i="5" s="1"/>
  <c r="V750" i="5"/>
  <c r="E750" i="5"/>
  <c r="X750" i="5" s="1"/>
  <c r="V751" i="5"/>
  <c r="E751" i="5"/>
  <c r="V752" i="5"/>
  <c r="E752" i="5"/>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V885" i="5"/>
  <c r="E885" i="5"/>
  <c r="X885" i="5" s="1"/>
  <c r="V886" i="5"/>
  <c r="E886" i="5"/>
  <c r="X886" i="5" s="1"/>
  <c r="V887" i="5"/>
  <c r="E887" i="5"/>
  <c r="V888" i="5"/>
  <c r="E888" i="5"/>
  <c r="X888" i="5" s="1"/>
  <c r="V889" i="5"/>
  <c r="E889" i="5"/>
  <c r="X889" i="5" s="1"/>
  <c r="V890" i="5"/>
  <c r="E890" i="5"/>
  <c r="X890" i="5" s="1"/>
  <c r="V891" i="5"/>
  <c r="E891" i="5"/>
  <c r="V892" i="5"/>
  <c r="E892" i="5"/>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X930" i="5" s="1"/>
  <c r="V931" i="5"/>
  <c r="E931" i="5"/>
  <c r="V932" i="5"/>
  <c r="E932" i="5"/>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V945" i="5"/>
  <c r="E945" i="5"/>
  <c r="X945" i="5" s="1"/>
  <c r="V946" i="5"/>
  <c r="E946" i="5"/>
  <c r="X946" i="5" s="1"/>
  <c r="V947" i="5"/>
  <c r="E947" i="5"/>
  <c r="V948" i="5"/>
  <c r="E948" i="5"/>
  <c r="X948" i="5" s="1"/>
  <c r="V949" i="5"/>
  <c r="E949" i="5"/>
  <c r="X949" i="5" s="1"/>
  <c r="V950" i="5"/>
  <c r="E950" i="5"/>
  <c r="X950" i="5" s="1"/>
  <c r="V951" i="5"/>
  <c r="E951" i="5"/>
  <c r="V952" i="5"/>
  <c r="E952" i="5"/>
  <c r="V953" i="5"/>
  <c r="E953" i="5"/>
  <c r="X953" i="5" s="1"/>
  <c r="V954" i="5"/>
  <c r="E954" i="5"/>
  <c r="X954" i="5" s="1"/>
  <c r="V955" i="5"/>
  <c r="E955" i="5"/>
  <c r="V956" i="5"/>
  <c r="E956" i="5"/>
  <c r="X956" i="5" s="1"/>
  <c r="V957" i="5"/>
  <c r="E957" i="5"/>
  <c r="X957" i="5" s="1"/>
  <c r="V958" i="5"/>
  <c r="E958" i="5"/>
  <c r="X958" i="5" s="1"/>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V976" i="5"/>
  <c r="E976" i="5"/>
  <c r="V977" i="5"/>
  <c r="E977" i="5"/>
  <c r="X977" i="5" s="1"/>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X991" i="5" s="1"/>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X1004" i="5" s="1"/>
  <c r="V1005" i="5"/>
  <c r="E1005" i="5"/>
  <c r="X1005" i="5" s="1"/>
  <c r="V1006" i="5"/>
  <c r="E1006" i="5"/>
  <c r="X1006" i="5" s="1"/>
  <c r="V1007" i="5"/>
  <c r="E1007" i="5"/>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V1017" i="5"/>
  <c r="E1017" i="5"/>
  <c r="X1017" i="5" s="1"/>
  <c r="V1018" i="5"/>
  <c r="E1018" i="5"/>
  <c r="X1018" i="5" s="1"/>
  <c r="V1019" i="5"/>
  <c r="E1019" i="5"/>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X1096" i="5" s="1"/>
  <c r="V1097" i="5"/>
  <c r="E1097" i="5"/>
  <c r="X1097" i="5" s="1"/>
  <c r="V1098" i="5"/>
  <c r="E1098" i="5"/>
  <c r="X1098" i="5" s="1"/>
  <c r="V1099" i="5"/>
  <c r="E1099" i="5"/>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X1108" i="5" s="1"/>
  <c r="V1109" i="5"/>
  <c r="E1109" i="5"/>
  <c r="X1109" i="5" s="1"/>
  <c r="V1110" i="5"/>
  <c r="E1110" i="5"/>
  <c r="X1110" i="5" s="1"/>
  <c r="V1111" i="5"/>
  <c r="E1111" i="5"/>
  <c r="V1112" i="5"/>
  <c r="E1112" i="5"/>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X1193" i="5" s="1"/>
  <c r="V1194" i="5"/>
  <c r="E1194" i="5"/>
  <c r="X1194" i="5" s="1"/>
  <c r="V1195" i="5"/>
  <c r="E1195" i="5"/>
  <c r="V1196" i="5"/>
  <c r="E1196" i="5"/>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V1352" i="5"/>
  <c r="E1352" i="5"/>
  <c r="V1353" i="5"/>
  <c r="E1353" i="5"/>
  <c r="X1353" i="5" s="1"/>
  <c r="V1354" i="5"/>
  <c r="E1354" i="5"/>
  <c r="X1354" i="5" s="1"/>
  <c r="V1355" i="5"/>
  <c r="E1355" i="5"/>
  <c r="V1356" i="5"/>
  <c r="E1356" i="5"/>
  <c r="X1356" i="5" s="1"/>
  <c r="V1357" i="5"/>
  <c r="E1357" i="5"/>
  <c r="X1357" i="5" s="1"/>
  <c r="V1358" i="5"/>
  <c r="E1358" i="5"/>
  <c r="X1358" i="5" s="1"/>
  <c r="V1359" i="5"/>
  <c r="E1359" i="5"/>
  <c r="V1360" i="5"/>
  <c r="E1360" i="5"/>
  <c r="V1361" i="5"/>
  <c r="E1361" i="5"/>
  <c r="X1361" i="5" s="1"/>
  <c r="V1362" i="5"/>
  <c r="E1362" i="5"/>
  <c r="X1362" i="5" s="1"/>
  <c r="V1363" i="5"/>
  <c r="E1363" i="5"/>
  <c r="V1364" i="5"/>
  <c r="E1364" i="5"/>
  <c r="X1364" i="5" s="1"/>
  <c r="V1365" i="5"/>
  <c r="E1365" i="5"/>
  <c r="X1365" i="5" s="1"/>
  <c r="V1366" i="5"/>
  <c r="E1366" i="5"/>
  <c r="X1366" i="5" s="1"/>
  <c r="V1367" i="5"/>
  <c r="E1367" i="5"/>
  <c r="V1368" i="5"/>
  <c r="E1368" i="5"/>
  <c r="V1369" i="5"/>
  <c r="E1369" i="5"/>
  <c r="X1369" i="5" s="1"/>
  <c r="V1370" i="5"/>
  <c r="E1370" i="5"/>
  <c r="X1370" i="5" s="1"/>
  <c r="V1371" i="5"/>
  <c r="E1371" i="5"/>
  <c r="V1372" i="5"/>
  <c r="E1372" i="5"/>
  <c r="X1372" i="5" s="1"/>
  <c r="V1373" i="5"/>
  <c r="E1373" i="5"/>
  <c r="X1373" i="5" s="1"/>
  <c r="V1374" i="5"/>
  <c r="E1374" i="5"/>
  <c r="X1374" i="5" s="1"/>
  <c r="V1375" i="5"/>
  <c r="E1375" i="5"/>
  <c r="V1376" i="5"/>
  <c r="E1376" i="5"/>
  <c r="V1377" i="5"/>
  <c r="E1377" i="5"/>
  <c r="X1377" i="5" s="1"/>
  <c r="V1378" i="5"/>
  <c r="E1378" i="5"/>
  <c r="X1378" i="5" s="1"/>
  <c r="V1379" i="5"/>
  <c r="E1379" i="5"/>
  <c r="V1380" i="5"/>
  <c r="E1380" i="5"/>
  <c r="X1380" i="5" s="1"/>
  <c r="V1381" i="5"/>
  <c r="E1381" i="5"/>
  <c r="X1381" i="5" s="1"/>
  <c r="V1382" i="5"/>
  <c r="E1382" i="5"/>
  <c r="X1382" i="5" s="1"/>
  <c r="V1383" i="5"/>
  <c r="E1383" i="5"/>
  <c r="V1384" i="5"/>
  <c r="E1384" i="5"/>
  <c r="V1385" i="5"/>
  <c r="E1385" i="5"/>
  <c r="X1385" i="5" s="1"/>
  <c r="V1386" i="5"/>
  <c r="E1386" i="5"/>
  <c r="X1386" i="5" s="1"/>
  <c r="V1387" i="5"/>
  <c r="E1387" i="5"/>
  <c r="V1388" i="5"/>
  <c r="E1388" i="5"/>
  <c r="V1389" i="5"/>
  <c r="E1389" i="5"/>
  <c r="X1389" i="5" s="1"/>
  <c r="V1390" i="5"/>
  <c r="E1390" i="5"/>
  <c r="X1390" i="5" s="1"/>
  <c r="V1391" i="5"/>
  <c r="E1391" i="5"/>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V1421" i="5"/>
  <c r="E1421" i="5"/>
  <c r="X1421" i="5" s="1"/>
  <c r="V1422" i="5"/>
  <c r="E1422" i="5"/>
  <c r="X1422" i="5" s="1"/>
  <c r="V1423" i="5"/>
  <c r="E1423" i="5"/>
  <c r="V1424" i="5"/>
  <c r="E1424" i="5"/>
  <c r="X1424" i="5" s="1"/>
  <c r="V1425" i="5"/>
  <c r="E1425" i="5"/>
  <c r="X1425" i="5" s="1"/>
  <c r="V1426" i="5"/>
  <c r="E1426" i="5"/>
  <c r="X1426" i="5" s="1"/>
  <c r="V1427" i="5"/>
  <c r="E1427" i="5"/>
  <c r="V1428" i="5"/>
  <c r="E1428" i="5"/>
  <c r="V1429" i="5"/>
  <c r="E1429" i="5"/>
  <c r="X1429" i="5" s="1"/>
  <c r="V1430" i="5"/>
  <c r="E1430" i="5"/>
  <c r="X1430" i="5" s="1"/>
  <c r="V1431" i="5"/>
  <c r="E1431" i="5"/>
  <c r="V1432" i="5"/>
  <c r="E1432" i="5"/>
  <c r="X1432" i="5" s="1"/>
  <c r="V1433" i="5"/>
  <c r="E1433" i="5"/>
  <c r="X1433" i="5" s="1"/>
  <c r="V1434" i="5"/>
  <c r="E1434" i="5"/>
  <c r="X1434" i="5" s="1"/>
  <c r="V1435" i="5"/>
  <c r="E1435" i="5"/>
  <c r="V1436" i="5"/>
  <c r="E1436" i="5"/>
  <c r="V1437" i="5"/>
  <c r="E1437" i="5"/>
  <c r="X1437" i="5" s="1"/>
  <c r="V1438" i="5"/>
  <c r="E1438" i="5"/>
  <c r="X1438" i="5" s="1"/>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V1457" i="5"/>
  <c r="E1457" i="5"/>
  <c r="X1457" i="5" s="1"/>
  <c r="V1458" i="5"/>
  <c r="E1458" i="5"/>
  <c r="X1458" i="5" s="1"/>
  <c r="V1459" i="5"/>
  <c r="E1459" i="5"/>
  <c r="V1460" i="5"/>
  <c r="E1460" i="5"/>
  <c r="V1461" i="5"/>
  <c r="E1461" i="5"/>
  <c r="X1461" i="5" s="1"/>
  <c r="V1462" i="5"/>
  <c r="E1462" i="5"/>
  <c r="X1462" i="5" s="1"/>
  <c r="V1463" i="5"/>
  <c r="E1463" i="5"/>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V1504" i="5"/>
  <c r="E1504" i="5"/>
  <c r="X1504" i="5" s="1"/>
  <c r="V1505" i="5"/>
  <c r="E1505" i="5"/>
  <c r="X1505" i="5" s="1"/>
  <c r="V1506" i="5"/>
  <c r="E1506" i="5"/>
  <c r="X1506" i="5" s="1"/>
  <c r="V1507" i="5"/>
  <c r="E1507" i="5"/>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V1537" i="5"/>
  <c r="E1537" i="5"/>
  <c r="X1537" i="5" s="1"/>
  <c r="V1538" i="5"/>
  <c r="E1538" i="5"/>
  <c r="X1538" i="5" s="1"/>
  <c r="V1539" i="5"/>
  <c r="E1539" i="5"/>
  <c r="V1540" i="5"/>
  <c r="E1540" i="5"/>
  <c r="V1541" i="5"/>
  <c r="E1541" i="5"/>
  <c r="X1541" i="5" s="1"/>
  <c r="V1542" i="5"/>
  <c r="E1542" i="5"/>
  <c r="X1542" i="5" s="1"/>
  <c r="V1543" i="5"/>
  <c r="E1543" i="5"/>
  <c r="V1544" i="5"/>
  <c r="E1544" i="5"/>
  <c r="X1544" i="5" s="1"/>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X1572" i="5" s="1"/>
  <c r="V1573" i="5"/>
  <c r="E1573" i="5"/>
  <c r="X1573" i="5" s="1"/>
  <c r="V1574" i="5"/>
  <c r="E1574" i="5"/>
  <c r="X1574" i="5" s="1"/>
  <c r="V1575" i="5"/>
  <c r="E1575" i="5"/>
  <c r="V1576" i="5"/>
  <c r="E1576" i="5"/>
  <c r="V1577" i="5"/>
  <c r="E1577" i="5"/>
  <c r="X1577" i="5" s="1"/>
  <c r="V1578" i="5"/>
  <c r="E1578" i="5"/>
  <c r="X1578" i="5" s="1"/>
  <c r="V1579" i="5"/>
  <c r="E1579" i="5"/>
  <c r="V1580" i="5"/>
  <c r="E1580" i="5"/>
  <c r="V1581" i="5"/>
  <c r="E1581" i="5"/>
  <c r="X1581" i="5" s="1"/>
  <c r="V1582" i="5"/>
  <c r="E1582" i="5"/>
  <c r="X1582" i="5" s="1"/>
  <c r="V1583" i="5"/>
  <c r="E1583" i="5"/>
  <c r="V1584" i="5"/>
  <c r="E1584" i="5"/>
  <c r="X1584" i="5" s="1"/>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X1604" i="5" s="1"/>
  <c r="V1605" i="5"/>
  <c r="E1605" i="5"/>
  <c r="X1605" i="5" s="1"/>
  <c r="V1606" i="5"/>
  <c r="E1606" i="5"/>
  <c r="X1606" i="5" s="1"/>
  <c r="V1607" i="5"/>
  <c r="E1607" i="5"/>
  <c r="V1608" i="5"/>
  <c r="E1608" i="5"/>
  <c r="V1609" i="5"/>
  <c r="E1609" i="5"/>
  <c r="X1609" i="5" s="1"/>
  <c r="V1610" i="5"/>
  <c r="E1610" i="5"/>
  <c r="X1610" i="5" s="1"/>
  <c r="V1611" i="5"/>
  <c r="E1611" i="5"/>
  <c r="V1612" i="5"/>
  <c r="E1612" i="5"/>
  <c r="X1612" i="5" s="1"/>
  <c r="V1613" i="5"/>
  <c r="E1613" i="5"/>
  <c r="X1613" i="5" s="1"/>
  <c r="V1614" i="5"/>
  <c r="E1614" i="5"/>
  <c r="X1614" i="5" s="1"/>
  <c r="V1615" i="5"/>
  <c r="E1615" i="5"/>
  <c r="V1616" i="5"/>
  <c r="E1616" i="5"/>
  <c r="V1617" i="5"/>
  <c r="E1617" i="5"/>
  <c r="X1617" i="5" s="1"/>
  <c r="V1618" i="5"/>
  <c r="E1618" i="5"/>
  <c r="X1618" i="5" s="1"/>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V1717" i="5"/>
  <c r="E1717" i="5"/>
  <c r="X1717" i="5" s="1"/>
  <c r="V1718" i="5"/>
  <c r="E1718" i="5"/>
  <c r="X1718" i="5" s="1"/>
  <c r="V1719" i="5"/>
  <c r="E1719" i="5"/>
  <c r="V1720" i="5"/>
  <c r="E1720" i="5"/>
  <c r="X1720" i="5" s="1"/>
  <c r="V1721" i="5"/>
  <c r="E1721" i="5"/>
  <c r="X1721" i="5" s="1"/>
  <c r="V1722" i="5"/>
  <c r="E1722" i="5"/>
  <c r="X1722" i="5" s="1"/>
  <c r="V1723" i="5"/>
  <c r="E1723" i="5"/>
  <c r="V1724" i="5"/>
  <c r="E1724" i="5"/>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X1784" i="5" s="1"/>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X1808" i="5" s="1"/>
  <c r="V1809" i="5"/>
  <c r="E1809" i="5"/>
  <c r="X1809" i="5" s="1"/>
  <c r="V1810" i="5"/>
  <c r="E1810" i="5"/>
  <c r="X1810" i="5" s="1"/>
  <c r="V1811" i="5"/>
  <c r="E1811" i="5"/>
  <c r="V1812" i="5"/>
  <c r="E1812" i="5"/>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V1856" i="5"/>
  <c r="E1856" i="5"/>
  <c r="V1857" i="5"/>
  <c r="E1857" i="5"/>
  <c r="X1857" i="5" s="1"/>
  <c r="V1858" i="5"/>
  <c r="E1858" i="5"/>
  <c r="X1858" i="5" s="1"/>
  <c r="V1859" i="5"/>
  <c r="E1859" i="5"/>
  <c r="V1860" i="5"/>
  <c r="E1860" i="5"/>
  <c r="V1861" i="5"/>
  <c r="E1861" i="5"/>
  <c r="X1861" i="5" s="1"/>
  <c r="V1862" i="5"/>
  <c r="E1862" i="5"/>
  <c r="X1862" i="5" s="1"/>
  <c r="V1863" i="5"/>
  <c r="E1863" i="5"/>
  <c r="V1864" i="5"/>
  <c r="E1864" i="5"/>
  <c r="V1865" i="5"/>
  <c r="E1865" i="5"/>
  <c r="X1865" i="5" s="1"/>
  <c r="V1866" i="5"/>
  <c r="E1866" i="5"/>
  <c r="X1866" i="5" s="1"/>
  <c r="V1867" i="5"/>
  <c r="E1867" i="5"/>
  <c r="V1868" i="5"/>
  <c r="E1868" i="5"/>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X1900" i="5" s="1"/>
  <c r="V1901" i="5"/>
  <c r="E1901" i="5"/>
  <c r="X1901" i="5" s="1"/>
  <c r="V1902" i="5"/>
  <c r="E1902" i="5"/>
  <c r="X1902" i="5" s="1"/>
  <c r="V1903" i="5"/>
  <c r="E1903" i="5"/>
  <c r="V1904" i="5"/>
  <c r="E1904" i="5"/>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V2013" i="5"/>
  <c r="E2013" i="5"/>
  <c r="X2013" i="5" s="1"/>
  <c r="V2014" i="5"/>
  <c r="E2014" i="5"/>
  <c r="X2014" i="5" s="1"/>
  <c r="V2015" i="5"/>
  <c r="E2015" i="5"/>
  <c r="V2016" i="5"/>
  <c r="E2016" i="5"/>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V2045" i="5"/>
  <c r="E2045" i="5"/>
  <c r="X2045" i="5" s="1"/>
  <c r="V2046" i="5"/>
  <c r="E2046" i="5"/>
  <c r="X2046" i="5" s="1"/>
  <c r="V2047" i="5"/>
  <c r="E2047" i="5"/>
  <c r="V2048" i="5"/>
  <c r="E2048" i="5"/>
  <c r="X2048" i="5" s="1"/>
  <c r="V2049" i="5"/>
  <c r="E2049" i="5"/>
  <c r="X2049" i="5" s="1"/>
  <c r="V2050" i="5"/>
  <c r="E2050" i="5"/>
  <c r="X2050" i="5" s="1"/>
  <c r="V2051" i="5"/>
  <c r="E2051" i="5"/>
  <c r="V2052" i="5"/>
  <c r="E2052" i="5"/>
  <c r="V2053" i="5"/>
  <c r="E2053" i="5"/>
  <c r="X2053" i="5" s="1"/>
  <c r="V2054" i="5"/>
  <c r="E2054" i="5"/>
  <c r="X2054" i="5" s="1"/>
  <c r="V2055" i="5"/>
  <c r="E2055" i="5"/>
  <c r="V2056" i="5"/>
  <c r="E2056" i="5"/>
  <c r="X2056" i="5" s="1"/>
  <c r="V2057" i="5"/>
  <c r="E2057" i="5"/>
  <c r="X2057" i="5" s="1"/>
  <c r="V2058" i="5"/>
  <c r="E2058" i="5"/>
  <c r="X2058" i="5" s="1"/>
  <c r="V2059" i="5"/>
  <c r="E2059" i="5"/>
  <c r="V2060" i="5"/>
  <c r="E2060" i="5"/>
  <c r="V2061" i="5"/>
  <c r="E2061" i="5"/>
  <c r="X2061" i="5" s="1"/>
  <c r="V2062" i="5"/>
  <c r="E2062" i="5"/>
  <c r="X2062" i="5" s="1"/>
  <c r="V2063" i="5"/>
  <c r="E2063" i="5"/>
  <c r="V2064" i="5"/>
  <c r="E2064" i="5"/>
  <c r="X2064" i="5" s="1"/>
  <c r="V2065" i="5"/>
  <c r="E2065" i="5"/>
  <c r="X2065" i="5" s="1"/>
  <c r="V2066" i="5"/>
  <c r="E2066" i="5"/>
  <c r="X2066" i="5" s="1"/>
  <c r="V2067" i="5"/>
  <c r="E2067" i="5"/>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V2097" i="5"/>
  <c r="E2097" i="5"/>
  <c r="X2097" i="5" s="1"/>
  <c r="V2098" i="5"/>
  <c r="E2098" i="5"/>
  <c r="X2098" i="5" s="1"/>
  <c r="V2099" i="5"/>
  <c r="E2099" i="5"/>
  <c r="V2100" i="5"/>
  <c r="E2100" i="5"/>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X2172" i="5" s="1"/>
  <c r="V2173" i="5"/>
  <c r="E2173" i="5"/>
  <c r="X2173" i="5" s="1"/>
  <c r="V2174" i="5"/>
  <c r="E2174" i="5"/>
  <c r="X2174" i="5" s="1"/>
  <c r="V2175" i="5"/>
  <c r="E2175" i="5"/>
  <c r="V2176" i="5"/>
  <c r="E2176" i="5"/>
  <c r="V2177" i="5"/>
  <c r="E2177" i="5"/>
  <c r="X2177" i="5" s="1"/>
  <c r="V2178" i="5"/>
  <c r="E2178" i="5"/>
  <c r="X2178" i="5" s="1"/>
  <c r="V2179" i="5"/>
  <c r="E2179" i="5"/>
  <c r="V2180" i="5"/>
  <c r="E2180" i="5"/>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V2209" i="5"/>
  <c r="E2209" i="5"/>
  <c r="X2209" i="5" s="1"/>
  <c r="V2210" i="5"/>
  <c r="E2210" i="5"/>
  <c r="X2210" i="5" s="1"/>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V2229" i="5"/>
  <c r="E2229" i="5"/>
  <c r="X2229" i="5" s="1"/>
  <c r="V2230" i="5"/>
  <c r="E2230" i="5"/>
  <c r="X2230" i="5" s="1"/>
  <c r="V2231" i="5"/>
  <c r="E2231" i="5"/>
  <c r="V2232" i="5"/>
  <c r="E2232" i="5"/>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V2296" i="5"/>
  <c r="E2296" i="5"/>
  <c r="V2297" i="5"/>
  <c r="E2297" i="5"/>
  <c r="X2297" i="5" s="1"/>
  <c r="V2298" i="5"/>
  <c r="E2298" i="5"/>
  <c r="X2298" i="5" s="1"/>
  <c r="V2299" i="5"/>
  <c r="E2299" i="5"/>
  <c r="V2300" i="5"/>
  <c r="E2300" i="5"/>
  <c r="X2300" i="5" s="1"/>
  <c r="V2301" i="5"/>
  <c r="E2301" i="5"/>
  <c r="X2301" i="5" s="1"/>
  <c r="V2302" i="5"/>
  <c r="E2302" i="5"/>
  <c r="X2302" i="5" s="1"/>
  <c r="V2303" i="5"/>
  <c r="E2303" i="5"/>
  <c r="V2304" i="5"/>
  <c r="E2304" i="5"/>
  <c r="V2305" i="5"/>
  <c r="E2305" i="5"/>
  <c r="X2305" i="5" s="1"/>
  <c r="V2306" i="5"/>
  <c r="E2306" i="5"/>
  <c r="X2306" i="5" s="1"/>
  <c r="V2307" i="5"/>
  <c r="E2307" i="5"/>
  <c r="V2308" i="5"/>
  <c r="E2308" i="5"/>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V2385" i="5"/>
  <c r="E2385" i="5"/>
  <c r="X2385" i="5" s="1"/>
  <c r="V2386" i="5"/>
  <c r="E2386" i="5"/>
  <c r="X2386" i="5" s="1"/>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s="1"/>
  <c r="B57" i="6"/>
  <c r="G57" i="6"/>
  <c r="B56" i="6"/>
  <c r="G56" i="6"/>
  <c r="B55" i="6"/>
  <c r="G55" i="6" s="1"/>
  <c r="B54" i="6"/>
  <c r="G54" i="6" s="1"/>
  <c r="B17" i="6"/>
  <c r="B16" i="6"/>
  <c r="B15" i="6"/>
  <c r="F20" i="6" s="1"/>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P44" i="4"/>
  <c r="P43" i="4"/>
  <c r="Q43" i="4" s="1"/>
  <c r="P41" i="4"/>
  <c r="P40" i="4"/>
  <c r="P39" i="4"/>
  <c r="B39" i="4" s="1"/>
  <c r="B63" i="4" s="1"/>
  <c r="A45" i="6" s="1"/>
  <c r="P38" i="4"/>
  <c r="P37" i="4"/>
  <c r="Q37" i="4" s="1"/>
  <c r="P35" i="4"/>
  <c r="P34" i="4"/>
  <c r="P33" i="4"/>
  <c r="P32" i="4"/>
  <c r="P31" i="4"/>
  <c r="Q31" i="4" s="1"/>
  <c r="P29" i="4"/>
  <c r="B29" i="4" s="1"/>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5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363" i="5"/>
  <c r="X347" i="5"/>
  <c r="X456" i="5"/>
  <c r="S598" i="5"/>
  <c r="X376" i="5"/>
  <c r="X503" i="5"/>
  <c r="X323" i="5"/>
  <c r="X360" i="5"/>
  <c r="X483" i="5"/>
  <c r="X488" i="5"/>
  <c r="X555" i="5"/>
  <c r="X535" i="5"/>
  <c r="X387" i="5"/>
  <c r="X559" i="5"/>
  <c r="S532" i="5"/>
  <c r="X336" i="5"/>
  <c r="X356" i="5"/>
  <c r="S356" i="5"/>
  <c r="S343" i="5"/>
  <c r="X331" i="5"/>
  <c r="X451" i="5"/>
  <c r="X335" i="5"/>
  <c r="X315" i="5"/>
  <c r="S315" i="5"/>
  <c r="X96" i="5"/>
  <c r="X327" i="5"/>
  <c r="X311" i="5"/>
  <c r="S357" i="5"/>
  <c r="X383" i="5"/>
  <c r="S383" i="5"/>
  <c r="X92" i="5"/>
  <c r="X44" i="5"/>
  <c r="X319"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X1508"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X1660"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41" i="6"/>
  <c r="G41" i="6"/>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31" i="6" s="1"/>
  <c r="H31" i="6" s="1"/>
  <c r="D31" i="6" s="1"/>
  <c r="B25" i="6"/>
  <c r="G25" i="6" s="1"/>
  <c r="B39" i="6"/>
  <c r="G39" i="6"/>
  <c r="F24" i="6"/>
  <c r="B44" i="6"/>
  <c r="G44" i="6"/>
  <c r="H44" i="6" s="1"/>
  <c r="D44" i="6" s="1"/>
  <c r="B49" i="6"/>
  <c r="G49" i="6" s="1"/>
  <c r="B34" i="6"/>
  <c r="G34" i="6"/>
  <c r="B29" i="6"/>
  <c r="G29" i="6"/>
  <c r="B24" i="6"/>
  <c r="G24" i="6"/>
  <c r="H24" i="6" s="1"/>
  <c r="D24" i="6" s="1"/>
  <c r="G19" i="6"/>
  <c r="H19" i="6" s="1"/>
  <c r="F2426" i="5"/>
  <c r="R2426" i="5"/>
  <c r="J2426" i="5"/>
  <c r="I2426" i="5"/>
  <c r="H2426" i="5"/>
  <c r="D5" i="6"/>
  <c r="F2446" i="5"/>
  <c r="H2446" i="5"/>
  <c r="J2446" i="5"/>
  <c r="I2446" i="5"/>
  <c r="R2446" i="5"/>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D26" i="6" s="1"/>
  <c r="G21" i="6"/>
  <c r="H21" i="6" s="1"/>
  <c r="D21" i="6" s="1"/>
  <c r="B36" i="6"/>
  <c r="G36" i="6"/>
  <c r="H2439" i="5"/>
  <c r="F2439" i="5"/>
  <c r="X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1" i="6"/>
  <c r="H41" i="6"/>
  <c r="D41" i="6"/>
  <c r="F36" i="6"/>
  <c r="H36" i="6"/>
  <c r="D36" i="6" s="1"/>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H39" i="6" s="1"/>
  <c r="D39" i="6" s="1"/>
  <c r="F65" i="6"/>
  <c r="F49" i="6"/>
  <c r="H49" i="6" s="1"/>
  <c r="D49" i="6" s="1"/>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140" i="5"/>
  <c r="X611" i="5"/>
  <c r="S611" i="5"/>
  <c r="X220" i="5"/>
  <c r="S601" i="5"/>
  <c r="X340" i="5"/>
  <c r="X467" i="5"/>
  <c r="X427" i="5"/>
  <c r="X472" i="5"/>
  <c r="X287" i="5"/>
  <c r="X407" i="5"/>
  <c r="X152" i="5"/>
  <c r="X180" i="5"/>
  <c r="X375" i="5"/>
  <c r="X232" i="5"/>
  <c r="X264" i="5"/>
  <c r="X296" i="5"/>
  <c r="X192" i="5"/>
  <c r="X176" i="5"/>
  <c r="X244" i="5"/>
  <c r="X276" i="5"/>
  <c r="X567" i="5"/>
  <c r="X151" i="5"/>
  <c r="X596" i="5"/>
  <c r="X91" i="5"/>
  <c r="X524" i="5"/>
  <c r="X496" i="5"/>
  <c r="X103" i="5"/>
  <c r="X320" i="5"/>
  <c r="X212" i="5"/>
  <c r="X339" i="5"/>
  <c r="X188" i="5"/>
  <c r="X359" i="5"/>
  <c r="X328" i="5"/>
  <c r="X591" i="5"/>
  <c r="X204" i="5"/>
  <c r="X595" i="5"/>
  <c r="X411" i="5"/>
  <c r="X439" i="5"/>
  <c r="X600" i="5"/>
  <c r="S600" i="5"/>
  <c r="X447" i="5"/>
  <c r="X251" i="5"/>
  <c r="X423" i="5"/>
  <c r="X191" i="5"/>
  <c r="X243" i="5"/>
  <c r="X403" i="5"/>
  <c r="X108" i="5"/>
  <c r="X112" i="5"/>
  <c r="X168" i="5"/>
  <c r="X164" i="5"/>
  <c r="X308" i="5"/>
  <c r="X200" i="5"/>
  <c r="X316" i="5"/>
  <c r="X144" i="5"/>
  <c r="X208" i="5"/>
  <c r="S382" i="5"/>
  <c r="X224" i="5"/>
  <c r="X256" i="5"/>
  <c r="X288" i="5"/>
  <c r="X367" i="5"/>
  <c r="X475" i="5"/>
  <c r="X116" i="5"/>
  <c r="X236" i="5"/>
  <c r="X268" i="5"/>
  <c r="X300" i="5"/>
  <c r="X431" i="5"/>
  <c r="X207" i="5"/>
  <c r="X592" i="5"/>
  <c r="X395" i="5"/>
  <c r="X115" i="5"/>
  <c r="S533" i="5"/>
  <c r="X148" i="5"/>
  <c r="X575" i="5"/>
  <c r="X216" i="5"/>
  <c r="X355" i="5"/>
  <c r="S355" i="5"/>
  <c r="X588" i="5"/>
  <c r="X391" i="5"/>
  <c r="S602" i="5"/>
  <c r="X587" i="5"/>
  <c r="X312" i="5"/>
  <c r="X156" i="5"/>
  <c r="X124" i="5"/>
  <c r="X603" i="5"/>
  <c r="S603" i="5"/>
  <c r="X248" i="5"/>
  <c r="X280" i="5"/>
  <c r="X184" i="5"/>
  <c r="X104" i="5"/>
  <c r="X228" i="5"/>
  <c r="X260" i="5"/>
  <c r="X292" i="5"/>
  <c r="S605" i="5"/>
  <c r="X279" i="5"/>
  <c r="X163" i="5"/>
  <c r="X443" i="5"/>
  <c r="X128" i="5"/>
  <c r="X571" i="5"/>
  <c r="X172" i="5"/>
  <c r="X607" i="5"/>
  <c r="S607" i="5"/>
  <c r="X579" i="5"/>
  <c r="X132" i="5"/>
  <c r="X324" i="5"/>
  <c r="X303" i="5"/>
  <c r="X211" i="5"/>
  <c r="X435" i="5"/>
  <c r="X576" i="5"/>
  <c r="X43" i="5"/>
  <c r="X215" i="5"/>
  <c r="X580" i="5"/>
  <c r="X556" i="5"/>
  <c r="X87" i="5"/>
  <c r="S314" i="5"/>
  <c r="X463" i="5"/>
  <c r="X136" i="5"/>
  <c r="X160" i="5"/>
  <c r="X460" i="5"/>
  <c r="X196" i="5"/>
  <c r="X240" i="5"/>
  <c r="X272" i="5"/>
  <c r="X120" i="5"/>
  <c r="X252" i="5"/>
  <c r="X284" i="5"/>
  <c r="X583" i="5"/>
  <c r="X419" i="5"/>
  <c r="X415" i="5"/>
  <c r="X239" i="5"/>
  <c r="X608" i="5"/>
  <c r="X71" i="5"/>
  <c r="D29" i="6"/>
  <c r="AB17" i="5"/>
  <c r="AB16" i="5"/>
  <c r="H34" i="6"/>
  <c r="D34" i="6" s="1"/>
  <c r="X100"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X16" i="5"/>
  <c r="S17" i="5"/>
  <c r="S16" i="5"/>
  <c r="G64" i="6" a="1"/>
  <c r="C12" i="5" l="1"/>
  <c r="C11" i="5"/>
  <c r="B12" i="5"/>
  <c r="B8" i="5"/>
  <c r="C10" i="5"/>
  <c r="C9" i="5"/>
  <c r="B15" i="5"/>
  <c r="B11" i="5"/>
  <c r="B7" i="5"/>
  <c r="C8" i="5"/>
  <c r="C15" i="5"/>
  <c r="C7" i="5"/>
  <c r="B14" i="5"/>
  <c r="B10" i="5"/>
  <c r="B6" i="5"/>
  <c r="C14" i="5"/>
  <c r="C6" i="5"/>
  <c r="C5" i="5"/>
  <c r="C13" i="5"/>
  <c r="B13" i="5"/>
  <c r="B9" i="5"/>
  <c r="B71" i="4"/>
  <c r="A52" i="6" s="1"/>
  <c r="C41" i="6"/>
  <c r="C29" i="6"/>
  <c r="D17" i="6"/>
  <c r="C17" i="6"/>
  <c r="B22" i="6"/>
  <c r="F27" i="6" s="1"/>
  <c r="F22" i="6"/>
  <c r="K67" i="6"/>
  <c r="D16" i="6"/>
  <c r="C21" i="6"/>
  <c r="C26" i="6"/>
  <c r="F46" i="6"/>
  <c r="H46" i="6" s="1"/>
  <c r="D46" i="6" s="1"/>
  <c r="C51" i="6"/>
  <c r="C36" i="6"/>
  <c r="F51" i="6"/>
  <c r="H51" i="6" s="1"/>
  <c r="D51" i="6" s="1"/>
  <c r="C31" i="6"/>
  <c r="C46" i="6"/>
  <c r="C16" i="6"/>
  <c r="H20" i="6"/>
  <c r="D20" i="6" s="1"/>
  <c r="G15" i="6"/>
  <c r="H15" i="6" s="1"/>
  <c r="C15" i="6" s="1"/>
  <c r="B51" i="4"/>
  <c r="A35" i="6" s="1"/>
  <c r="B50" i="6"/>
  <c r="G50" i="6" s="1"/>
  <c r="B40" i="6"/>
  <c r="G40" i="6" s="1"/>
  <c r="B45" i="6"/>
  <c r="G45" i="6" s="1"/>
  <c r="B30" i="6"/>
  <c r="G30" i="6" s="1"/>
  <c r="B35" i="6"/>
  <c r="G35" i="6" s="1"/>
  <c r="F25" i="6"/>
  <c r="B55" i="4"/>
  <c r="A38" i="6" s="1"/>
  <c r="B67" i="4"/>
  <c r="A48" i="6" s="1"/>
  <c r="B61" i="4"/>
  <c r="A43" i="6" s="1"/>
  <c r="B89" i="4"/>
  <c r="A63" i="6" s="1"/>
  <c r="B37" i="4"/>
  <c r="A23" i="6" s="1"/>
  <c r="B43" i="4"/>
  <c r="A28" i="6" s="1"/>
  <c r="B77" i="4"/>
  <c r="A55" i="6" s="1"/>
  <c r="B49" i="4"/>
  <c r="A33" i="6" s="1"/>
  <c r="B83" i="4"/>
  <c r="A59" i="6" s="1"/>
  <c r="B79" i="4"/>
  <c r="A57" i="6" s="1"/>
  <c r="B85" i="4"/>
  <c r="A60" i="6" s="1"/>
  <c r="B31" i="4"/>
  <c r="A18" i="6" s="1"/>
  <c r="B87" i="4"/>
  <c r="A62" i="6" s="1"/>
  <c r="B75" i="4"/>
  <c r="A54" i="6" s="1"/>
  <c r="B81" i="4"/>
  <c r="A58" i="6" s="1"/>
  <c r="K65" i="6"/>
  <c r="D14" i="6"/>
  <c r="C19" i="6"/>
  <c r="D19" i="6"/>
  <c r="B2" i="6"/>
  <c r="C34" i="6"/>
  <c r="C39" i="6"/>
  <c r="C14" i="6"/>
  <c r="C24" i="6"/>
  <c r="B57" i="4"/>
  <c r="A40" i="6" s="1"/>
  <c r="B53" i="4"/>
  <c r="A37" i="6" s="1"/>
  <c r="A25" i="6"/>
  <c r="C44" i="6"/>
  <c r="C49" i="6"/>
  <c r="B69" i="4"/>
  <c r="A50" i="6" s="1"/>
  <c r="C12" i="6"/>
  <c r="C11" i="6"/>
  <c r="B34" i="4"/>
  <c r="A21" i="6" s="1"/>
  <c r="B59" i="4"/>
  <c r="A42" i="6" s="1"/>
  <c r="B65" i="4"/>
  <c r="A47" i="6" s="1"/>
  <c r="B32" i="4"/>
  <c r="A19" i="6" s="1"/>
  <c r="G49" i="4"/>
  <c r="C9" i="6"/>
  <c r="C8" i="6"/>
  <c r="A26" i="6"/>
  <c r="A24" i="6"/>
  <c r="B50" i="4"/>
  <c r="A34" i="6" s="1"/>
  <c r="G67" i="4"/>
  <c r="B58" i="4"/>
  <c r="A41" i="6" s="1"/>
  <c r="A17" i="6"/>
  <c r="B35" i="4"/>
  <c r="A22" i="6" s="1"/>
  <c r="D61" i="4"/>
  <c r="B33" i="4"/>
  <c r="A20" i="6" s="1"/>
  <c r="D43" i="4"/>
  <c r="D49" i="4"/>
  <c r="D55" i="4"/>
  <c r="G55" i="4"/>
  <c r="B64" i="4"/>
  <c r="A46" i="6" s="1"/>
  <c r="B52" i="4"/>
  <c r="A36" i="6" s="1"/>
  <c r="D31" i="4"/>
  <c r="D67" i="4"/>
  <c r="D74" i="4"/>
  <c r="C6" i="6"/>
  <c r="G64" i="6"/>
  <c r="B56" i="4"/>
  <c r="A39" i="6" s="1"/>
  <c r="B68" i="4"/>
  <c r="A49" i="6" s="1"/>
  <c r="B62" i="4"/>
  <c r="A44" i="6" s="1"/>
  <c r="G43" i="4"/>
  <c r="G37" i="4"/>
  <c r="G74" i="4"/>
  <c r="G61" i="4"/>
  <c r="F69" i="6" l="1"/>
  <c r="C69" i="6" s="1"/>
  <c r="AB6" i="5"/>
  <c r="AB11" i="5"/>
  <c r="G67" i="6"/>
  <c r="H67" i="6" s="1"/>
  <c r="AB9" i="5"/>
  <c r="AB10" i="5"/>
  <c r="AB15" i="5"/>
  <c r="G66" i="6"/>
  <c r="AB13" i="5"/>
  <c r="AB14" i="5"/>
  <c r="V9" i="5"/>
  <c r="G9" i="5"/>
  <c r="V7" i="5"/>
  <c r="G7" i="5" s="1"/>
  <c r="V10" i="5"/>
  <c r="V13" i="5"/>
  <c r="G13" i="5" s="1"/>
  <c r="V15" i="5"/>
  <c r="AB8" i="5"/>
  <c r="G65" i="6"/>
  <c r="H65" i="6" s="1"/>
  <c r="V5" i="5"/>
  <c r="G5" i="5" s="1"/>
  <c r="AB12" i="5"/>
  <c r="G68" i="6"/>
  <c r="V6" i="5"/>
  <c r="V8" i="5"/>
  <c r="V11" i="5"/>
  <c r="AB5" i="5"/>
  <c r="V14" i="5"/>
  <c r="AB7" i="5"/>
  <c r="V12" i="5"/>
  <c r="F37" i="6"/>
  <c r="F68" i="6"/>
  <c r="H27" i="6"/>
  <c r="F32" i="6"/>
  <c r="F52" i="6"/>
  <c r="F42" i="6"/>
  <c r="F47" i="6"/>
  <c r="H47" i="6" s="1"/>
  <c r="B52" i="6"/>
  <c r="G52" i="6" s="1"/>
  <c r="B27" i="6"/>
  <c r="G27" i="6" s="1"/>
  <c r="B47" i="6"/>
  <c r="G47" i="6" s="1"/>
  <c r="G22" i="6"/>
  <c r="H22" i="6" s="1"/>
  <c r="B37" i="6"/>
  <c r="G37" i="6" s="1"/>
  <c r="B42" i="6"/>
  <c r="G42" i="6" s="1"/>
  <c r="B32" i="6"/>
  <c r="G32" i="6" s="1"/>
  <c r="C20" i="6"/>
  <c r="D15" i="6"/>
  <c r="K66" i="6"/>
  <c r="F35" i="6"/>
  <c r="H35" i="6" s="1"/>
  <c r="F54" i="6"/>
  <c r="F66" i="6"/>
  <c r="F40" i="6"/>
  <c r="H40" i="6" s="1"/>
  <c r="F50" i="6"/>
  <c r="H50" i="6" s="1"/>
  <c r="F45" i="6"/>
  <c r="H45" i="6" s="1"/>
  <c r="F30" i="6"/>
  <c r="H30" i="6" s="1"/>
  <c r="H25" i="6"/>
  <c r="B64" i="6"/>
  <c r="H64" i="6"/>
  <c r="I14" i="5" l="1"/>
  <c r="F14" i="5"/>
  <c r="R14" i="5"/>
  <c r="J14" i="5"/>
  <c r="H14" i="5"/>
  <c r="E14" i="5"/>
  <c r="E15" i="5"/>
  <c r="J15" i="5"/>
  <c r="I15" i="5"/>
  <c r="H15" i="5"/>
  <c r="F15" i="5"/>
  <c r="R15" i="5"/>
  <c r="G14" i="5"/>
  <c r="J5" i="5"/>
  <c r="E5" i="5"/>
  <c r="F5" i="5"/>
  <c r="I5" i="5"/>
  <c r="R5" i="5"/>
  <c r="H5" i="5"/>
  <c r="F13" i="5"/>
  <c r="J13" i="5"/>
  <c r="I13" i="5"/>
  <c r="E13" i="5"/>
  <c r="H13" i="5"/>
  <c r="R13" i="5"/>
  <c r="R9" i="5"/>
  <c r="F9" i="5"/>
  <c r="J9" i="5"/>
  <c r="I9" i="5"/>
  <c r="E9" i="5"/>
  <c r="H9" i="5"/>
  <c r="D67" i="6"/>
  <c r="C67" i="6"/>
  <c r="H66" i="6"/>
  <c r="C66" i="6" s="1"/>
  <c r="I8" i="5"/>
  <c r="E8" i="5"/>
  <c r="R8" i="5"/>
  <c r="H8" i="5"/>
  <c r="J8" i="5"/>
  <c r="F8" i="5"/>
  <c r="I6" i="5"/>
  <c r="F6" i="5"/>
  <c r="R6" i="5"/>
  <c r="J6" i="5"/>
  <c r="E6" i="5"/>
  <c r="H6" i="5"/>
  <c r="H68" i="6"/>
  <c r="D68" i="6" s="1"/>
  <c r="G6" i="5"/>
  <c r="C65" i="6"/>
  <c r="D65" i="6"/>
  <c r="F10" i="5"/>
  <c r="R10" i="5"/>
  <c r="I10" i="5"/>
  <c r="J10" i="5"/>
  <c r="H10" i="5"/>
  <c r="E10" i="5"/>
  <c r="E11" i="5"/>
  <c r="I11" i="5"/>
  <c r="J11" i="5"/>
  <c r="F11" i="5"/>
  <c r="H11" i="5"/>
  <c r="R11" i="5"/>
  <c r="I12" i="5"/>
  <c r="J12" i="5"/>
  <c r="E12" i="5"/>
  <c r="R12" i="5"/>
  <c r="F12" i="5"/>
  <c r="H12" i="5"/>
  <c r="G12" i="5"/>
  <c r="G11" i="5"/>
  <c r="G10" i="5"/>
  <c r="G8" i="5"/>
  <c r="G15" i="5"/>
  <c r="E7" i="5"/>
  <c r="H7" i="5"/>
  <c r="J7" i="5"/>
  <c r="R7" i="5"/>
  <c r="F7" i="5"/>
  <c r="I7" i="5"/>
  <c r="D22" i="6"/>
  <c r="K68" i="6"/>
  <c r="C22" i="6"/>
  <c r="D47" i="6"/>
  <c r="C47" i="6"/>
  <c r="H42" i="6"/>
  <c r="H52" i="6"/>
  <c r="H32" i="6"/>
  <c r="D27" i="6"/>
  <c r="C27" i="6"/>
  <c r="H37" i="6"/>
  <c r="D66" i="6"/>
  <c r="D25" i="6"/>
  <c r="C25" i="6"/>
  <c r="D45" i="6"/>
  <c r="C45" i="6"/>
  <c r="D50" i="6"/>
  <c r="C50" i="6"/>
  <c r="F57" i="6"/>
  <c r="H57" i="6" s="1"/>
  <c r="F55" i="6"/>
  <c r="F58" i="6"/>
  <c r="H58" i="6" s="1"/>
  <c r="H54" i="6"/>
  <c r="F59" i="6"/>
  <c r="H59" i="6" s="1"/>
  <c r="F63" i="6"/>
  <c r="H63" i="6" s="1"/>
  <c r="F62" i="6"/>
  <c r="H62" i="6" s="1"/>
  <c r="F60" i="6"/>
  <c r="H60" i="6" s="1"/>
  <c r="D35" i="6"/>
  <c r="C35" i="6"/>
  <c r="D30" i="6"/>
  <c r="C30" i="6"/>
  <c r="D40" i="6"/>
  <c r="C40" i="6"/>
  <c r="C64" i="6"/>
  <c r="D64" i="6"/>
  <c r="X6" i="5" l="1"/>
  <c r="C68" i="6"/>
  <c r="X11" i="5"/>
  <c r="X10" i="5"/>
  <c r="X13" i="5"/>
  <c r="G69" i="6" a="1"/>
  <c r="G69" i="6" s="1"/>
  <c r="H69" i="6" s="1"/>
  <c r="X5" i="5"/>
  <c r="X15" i="5"/>
  <c r="X14" i="5"/>
  <c r="X8" i="5"/>
  <c r="X7" i="5"/>
  <c r="X9" i="5"/>
  <c r="X12" i="5"/>
  <c r="D52" i="6"/>
  <c r="C52" i="6"/>
  <c r="D42" i="6"/>
  <c r="C42" i="6"/>
  <c r="D32" i="6"/>
  <c r="C32" i="6"/>
  <c r="D37" i="6"/>
  <c r="C37" i="6"/>
  <c r="F56" i="6"/>
  <c r="H56" i="6" s="1"/>
  <c r="H55" i="6"/>
  <c r="D57" i="6"/>
  <c r="C57" i="6"/>
  <c r="D60" i="6"/>
  <c r="C60" i="6"/>
  <c r="D58" i="6"/>
  <c r="C58" i="6"/>
  <c r="D62" i="6"/>
  <c r="C62" i="6"/>
  <c r="D63" i="6"/>
  <c r="C63" i="6"/>
  <c r="D59" i="6"/>
  <c r="C59" i="6"/>
  <c r="D54" i="6"/>
  <c r="C54" i="6"/>
  <c r="S10" i="5"/>
  <c r="S15" i="5"/>
  <c r="S8" i="5"/>
  <c r="S9" i="5"/>
  <c r="S6" i="5"/>
  <c r="S12" i="5"/>
  <c r="S11" i="5"/>
  <c r="S13" i="5"/>
  <c r="S14" i="5"/>
  <c r="S5" i="5"/>
  <c r="S7" i="5"/>
  <c r="D55" i="6" l="1"/>
  <c r="C55" i="6"/>
  <c r="H70" i="6"/>
  <c r="D2" i="6" s="1"/>
  <c r="D56" i="6"/>
  <c r="C56" i="6"/>
  <c r="T7" i="5"/>
  <c r="T5" i="5"/>
  <c r="T14" i="5"/>
  <c r="T10" i="5"/>
  <c r="T13" i="5"/>
  <c r="T15" i="5"/>
  <c r="T11" i="5"/>
  <c r="T12" i="5"/>
  <c r="T6" i="5"/>
  <c r="T8"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<sst xmlns="http://schemas.openxmlformats.org/spreadsheetml/2006/main" count="22331" uniqueCount="15803">
  <si>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</si>
  <si>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</si>
  <si>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</si>
  <si>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</si>
  <si>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</si>
  <si>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</si>
  <si>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</si>
  <si>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</si>
  <si>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</si>
  <si>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</si>
  <si>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</si>
  <si>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</si>
  <si>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</si>
  <si>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</si>
  <si>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</si>
  <si>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</si>
  <si>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</si>
  <si>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</si>
  <si>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</si>
  <si>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</si>
  <si>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</si>
  <si>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</si>
  <si>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</si>
  <si>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</si>
  <si>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</si>
  <si>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</si>
  <si>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</si>
  <si>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</si>
  <si>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</si>
  <si>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</si>
  <si>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</si>
  <si>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</si>
  <si>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</si>
  <si>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</si>
  <si>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</si>
  <si>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</si>
  <si>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</si>
  <si>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</si>
  <si>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</si>
  <si>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</si>
  <si>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</si>
  <si>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</si>
  <si>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</si>
  <si>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</si>
  <si>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</si>
  <si>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</si>
  <si>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</si>
  <si>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</si>
  <si>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</si>
  <si>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</si>
  <si>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</si>
  <si>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</si>
  <si>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</si>
  <si>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</si>
  <si>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</si>
  <si>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</si>
  <si>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</si>
  <si>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</si>
  <si>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</si>
  <si>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</si>
  <si>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</si>
  <si>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</si>
  <si>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</si>
  <si>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</si>
  <si>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</si>
  <si>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</si>
  <si>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</si>
  <si>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</si>
  <si>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</si>
  <si>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</si>
  <si>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</si>
  <si>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</si>
  <si>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</si>
  <si>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</si>
  <si>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</si>
  <si>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</si>
  <si>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</si>
  <si>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</si>
  <si>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</si>
  <si>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</si>
  <si>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</si>
  <si>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</si>
  <si>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</si>
  <si>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</si>
  <si>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</si>
  <si>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</si>
  <si>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</si>
  <si>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</si>
  <si>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</si>
  <si>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</si>
  <si>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</si>
  <si>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</si>
  <si>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</si>
  <si>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</si>
  <si>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</si>
  <si>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</si>
  <si>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</si>
  <si>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</si>
  <si>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</si>
  <si>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</si>
  <si>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</si>
  <si>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</si>
  <si>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</si>
  <si>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</si>
  <si>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</si>
  <si>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</si>
  <si>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</si>
  <si>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</si>
  <si>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</si>
  <si>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</si>
  <si>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</si>
  <si>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</si>
  <si>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</si>
  <si>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</si>
  <si>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</si>
  <si>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</si>
  <si>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</si>
  <si>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</si>
  <si>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</si>
  <si>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</si>
  <si>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</si>
  <si>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</si>
  <si>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</si>
  <si>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</si>
  <si>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</si>
  <si>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</si>
  <si>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</si>
  <si>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</si>
  <si>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</si>
  <si>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</si>
  <si>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</si>
  <si>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</si>
  <si>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</si>
  <si>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</si>
  <si>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</si>
  <si>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</si>
  <si>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</si>
  <si>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</si>
  <si>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</si>
  <si>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</si>
  <si>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</si>
  <si>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</si>
  <si>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</si>
  <si>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</si>
  <si>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</si>
  <si>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</si>
  <si>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</si>
  <si>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</si>
  <si>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</si>
  <si>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</si>
  <si>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</si>
  <si>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</si>
  <si>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</si>
  <si>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</si>
  <si>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</si>
  <si>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</si>
  <si>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</si>
  <si>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</si>
  <si>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</si>
  <si>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</si>
  <si>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</si>
  <si>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</si>
  <si>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</si>
  <si>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</si>
  <si>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</si>
  <si>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</si>
  <si>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</si>
  <si>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</si>
  <si>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</si>
  <si>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</si>
  <si>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</si>
  <si>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</si>
  <si>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</si>
  <si>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</si>
  <si>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</si>
  <si>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</si>
  <si>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</si>
  <si>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</si>
  <si>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</si>
  <si>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</si>
  <si>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</si>
  <si>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</si>
  <si>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</si>
  <si>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</si>
  <si>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</si>
  <si>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</si>
  <si>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</si>
  <si>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</si>
  <si>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</si>
  <si>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</si>
  <si>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</si>
  <si>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</si>
  <si>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</si>
  <si>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</si>
  <si>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</si>
  <si>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</si>
  <si>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</si>
  <si>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</si>
  <si>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</si>
  <si>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</si>
  <si>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</si>
  <si>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</si>
  <si>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</si>
  <si>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</si>
  <si>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</si>
  <si>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</si>
  <si>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</si>
  <si>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</si>
  <si>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</si>
  <si>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</si>
  <si>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</si>
  <si>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</si>
  <si>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</si>
  <si>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</si>
  <si>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</si>
  <si>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</si>
  <si>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</si>
  <si>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</si>
  <si>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</si>
  <si>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</si>
  <si>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</si>
  <si>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</si>
  <si>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</si>
  <si>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</si>
  <si>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</si>
  <si>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</si>
  <si>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</si>
  <si>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</si>
  <si>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</si>
  <si>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</si>
  <si>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</si>
  <si>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</si>
  <si>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</si>
  <si>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</si>
  <si>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</si>
  <si>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</si>
  <si>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</si>
  <si>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</si>
  <si>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</si>
  <si>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</si>
  <si>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</si>
  <si>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</si>
  <si>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</si>
  <si>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</si>
  <si>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</si>
  <si>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</si>
  <si>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</si>
  <si>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</si>
  <si>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</si>
  <si>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</si>
  <si>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</si>
  <si>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</si>
  <si>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</si>
  <si>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</si>
  <si>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</si>
  <si>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</si>
  <si>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</si>
  <si>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</si>
  <si>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</si>
  <si>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</si>
  <si>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</si>
  <si>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</si>
  <si>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</si>
  <si>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</si>
  <si>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</si>
  <si>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</si>
  <si>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</si>
  <si>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</si>
  <si>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</si>
  <si>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</si>
  <si>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</si>
  <si>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</si>
  <si>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</si>
  <si>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</si>
  <si>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</si>
  <si>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</si>
  <si>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</si>
  <si>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</si>
  <si>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</si>
  <si>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</si>
  <si>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</si>
  <si>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</si>
  <si>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</si>
  <si>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</si>
  <si>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</si>
  <si>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</si>
  <si>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</si>
  <si>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</si>
  <si>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</si>
  <si>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</si>
  <si>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</si>
  <si>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</si>
  <si>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</si>
  <si>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</si>
  <si>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</si>
  <si>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</si>
  <si>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</si>
  <si>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</si>
  <si>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</si>
  <si>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</si>
  <si>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</si>
  <si>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</si>
  <si>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</si>
  <si>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</si>
  <si>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</si>
  <si>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</si>
  <si>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</si>
  <si>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</si>
  <si>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</si>
  <si>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</si>
  <si>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</si>
  <si>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</si>
  <si>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</si>
  <si>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</si>
  <si>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</si>
  <si>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</si>
  <si>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</si>
  <si>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</si>
  <si>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</si>
  <si>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</si>
  <si>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</si>
  <si>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</si>
  <si>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</si>
  <si>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</si>
  <si>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</si>
  <si>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</si>
  <si>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</si>
  <si>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</si>
  <si>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</si>
  <si>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</si>
  <si>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</si>
  <si>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</si>
  <si>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</si>
  <si>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</si>
  <si>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</si>
  <si>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</si>
  <si>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</si>
  <si>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</si>
  <si>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</si>
  <si>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</si>
  <si>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</si>
  <si>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</si>
  <si>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</si>
  <si>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</si>
  <si>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</si>
  <si>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</si>
  <si>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</si>
  <si>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</si>
  <si>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</si>
  <si>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</si>
  <si>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</si>
  <si>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</si>
  <si>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</si>
  <si>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</si>
  <si>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</si>
  <si>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</si>
  <si>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</si>
  <si>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</si>
  <si>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</si>
  <si>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</si>
  <si>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</si>
  <si>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</si>
  <si>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</si>
  <si>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</si>
  <si>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</si>
  <si>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</si>
  <si>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</si>
  <si>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</si>
  <si>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</si>
  <si>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</si>
  <si>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</si>
  <si>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</si>
  <si>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</si>
  <si>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</si>
  <si>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</si>
  <si>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</si>
  <si>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</si>
  <si>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</si>
  <si>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</si>
  <si>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</si>
  <si>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</si>
  <si>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</si>
  <si>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</si>
  <si>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</si>
  <si>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</si>
  <si>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</si>
  <si>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</si>
  <si>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</si>
  <si>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</si>
  <si>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</si>
  <si>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</si>
  <si>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</si>
  <si>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</si>
  <si>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</si>
  <si>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</si>
  <si>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</si>
  <si>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</si>
  <si>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</si>
  <si>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</si>
  <si>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</si>
  <si>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</si>
  <si>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</si>
  <si>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</si>
  <si>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</si>
  <si>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</si>
  <si>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</si>
  <si>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</si>
  <si>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</si>
  <si>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</si>
  <si>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</si>
  <si>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</si>
  <si>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</si>
  <si>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</si>
  <si>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</si>
  <si>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</si>
  <si>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</si>
  <si>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</si>
  <si>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</si>
  <si>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</si>
  <si>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</si>
  <si>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</si>
  <si>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</si>
  <si>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</si>
  <si>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</si>
  <si>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</si>
  <si>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</si>
  <si>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</si>
  <si>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</si>
  <si>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</si>
  <si>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</si>
  <si>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</si>
  <si>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</si>
  <si>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</si>
  <si>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</si>
  <si>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</si>
  <si>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</si>
  <si>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</si>
  <si>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</si>
  <si>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</si>
  <si>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</si>
  <si>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</si>
  <si>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</si>
  <si>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</si>
  <si>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</si>
  <si>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</si>
  <si>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</si>
  <si>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</si>
  <si>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</si>
  <si>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</si>
  <si>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</si>
  <si>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</si>
  <si>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</si>
  <si>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</si>
  <si>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</si>
  <si>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</si>
  <si>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</si>
  <si>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</si>
  <si>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</si>
  <si>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</si>
  <si>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</si>
  <si>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</si>
  <si>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</si>
  <si>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</si>
  <si>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</si>
  <si>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</si>
  <si>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</si>
  <si>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</si>
  <si>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</si>
  <si>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</si>
  <si>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</si>
  <si>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</si>
  <si>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</si>
  <si>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</si>
  <si>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</si>
  <si>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</si>
  <si>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</si>
  <si>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</si>
  <si>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</si>
  <si>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</si>
  <si>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</si>
  <si>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</si>
  <si>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</si>
  <si>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</si>
  <si>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</si>
  <si>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</si>
  <si>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</si>
  <si>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</si>
  <si>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</si>
  <si>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</si>
  <si>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</si>
  <si>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</si>
  <si>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</si>
  <si>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</si>
  <si>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</si>
  <si>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</si>
  <si>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</si>
  <si>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</si>
  <si>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</si>
  <si>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</si>
  <si>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</si>
  <si>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</si>
  <si>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</si>
  <si>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</si>
  <si>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</si>
  <si>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</si>
  <si>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</si>
  <si>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</si>
  <si>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</si>
  <si>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</si>
  <si>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</si>
  <si>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</si>
  <si>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</si>
  <si>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</si>
  <si>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</si>
  <si>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</si>
  <si>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</si>
  <si>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</si>
  <si>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</si>
  <si>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</si>
  <si>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</si>
  <si>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</si>
  <si>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</si>
  <si>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</si>
  <si>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</si>
  <si>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</si>
  <si>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</si>
  <si>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</si>
  <si>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</si>
  <si>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</si>
  <si>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</si>
  <si>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</si>
  <si>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</si>
  <si>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</si>
  <si>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</si>
  <si>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</si>
  <si>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</si>
  <si>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</si>
  <si>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</si>
  <si>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</si>
  <si>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</si>
  <si>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</si>
  <si>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</si>
  <si>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</si>
  <si>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</si>
  <si>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</si>
  <si>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</si>
  <si>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</si>
  <si>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</si>
  <si>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</si>
  <si>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</si>
  <si>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</si>
  <si>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</si>
  <si>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</si>
  <si>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</si>
  <si>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</si>
  <si>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</si>
  <si>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</si>
  <si>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</si>
  <si>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</si>
  <si>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</si>
  <si>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</si>
  <si>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</si>
  <si>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</si>
  <si>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</si>
  <si>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</si>
  <si>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</si>
  <si>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</si>
  <si>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</si>
  <si>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</si>
  <si>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</si>
  <si>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</si>
  <si>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</si>
  <si>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</si>
  <si>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</si>
  <si>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</si>
  <si>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</si>
  <si>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</si>
  <si>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</si>
  <si>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</si>
  <si>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</si>
  <si>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</si>
  <si>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</si>
  <si>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</si>
  <si>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</si>
  <si>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</si>
  <si>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</si>
  <si>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</si>
  <si>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</si>
  <si>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</si>
  <si>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</si>
  <si>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</si>
  <si>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</si>
  <si>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</si>
  <si>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</si>
  <si>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</si>
  <si>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</si>
  <si>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</si>
  <si>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</si>
  <si>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</si>
  <si>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</si>
  <si>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</si>
  <si>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</si>
  <si>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</si>
  <si>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</si>
  <si>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</si>
  <si>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</si>
  <si>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</si>
  <si>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</si>
  <si>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</si>
  <si>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</si>
  <si>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</si>
  <si>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</si>
  <si>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</si>
  <si>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</si>
  <si>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</si>
  <si>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</si>
  <si>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</si>
  <si>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</si>
  <si>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</si>
  <si>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</si>
  <si>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</si>
  <si>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</si>
  <si>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</si>
  <si>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</si>
  <si>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</si>
  <si>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</si>
  <si>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</si>
  <si>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</si>
  <si>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</si>
  <si>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</si>
  <si>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</si>
  <si>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</si>
  <si>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</si>
  <si>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</si>
  <si>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</si>
  <si>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</si>
  <si>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</si>
  <si>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</si>
  <si>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</si>
  <si>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</si>
  <si>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</si>
  <si>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</si>
  <si>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</si>
  <si>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</si>
  <si>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</si>
  <si>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</si>
  <si>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</si>
  <si>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</si>
  <si>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</si>
  <si>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</si>
  <si>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</si>
  <si>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</si>
  <si>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</si>
  <si>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</si>
  <si>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</si>
  <si>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</si>
  <si>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</si>
  <si>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</si>
  <si>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</si>
  <si>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</si>
  <si>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</si>
  <si>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</si>
  <si>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</si>
  <si>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</si>
  <si>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</si>
  <si>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</si>
  <si>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</si>
  <si>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</si>
  <si>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</si>
  <si>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</si>
  <si>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</si>
  <si>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</si>
  <si>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</si>
  <si>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</si>
  <si>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</si>
  <si>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</si>
  <si>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</si>
  <si>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</si>
  <si>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</si>
  <si>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</si>
  <si>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</si>
  <si>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</si>
  <si>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</si>
  <si>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</si>
  <si>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</si>
  <si>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</si>
  <si>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</si>
  <si>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</si>
  <si>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</si>
  <si>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</si>
  <si>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</si>
  <si>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</si>
  <si>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</si>
  <si>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</si>
  <si>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</si>
  <si>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</si>
  <si>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</si>
  <si>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</si>
  <si>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</si>
  <si>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</si>
  <si>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</si>
  <si>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</si>
  <si>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</si>
  <si>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</si>
  <si>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</si>
  <si>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</si>
  <si>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</si>
  <si>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</si>
  <si>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</si>
  <si>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</si>
  <si>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</si>
  <si>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</si>
  <si>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</si>
  <si>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</si>
  <si>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</si>
  <si>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</si>
  <si>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</si>
  <si>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</si>
  <si>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</si>
  <si>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</si>
  <si>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</si>
  <si>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</si>
  <si>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</si>
  <si>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</si>
  <si>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</si>
  <si>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</si>
  <si>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</si>
  <si>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</si>
  <si>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</si>
  <si>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</si>
  <si>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</si>
  <si>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</si>
  <si>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</si>
  <si>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</si>
  <si>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</si>
  <si>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</si>
  <si>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</si>
  <si>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</si>
  <si>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</si>
  <si>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</si>
  <si>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</si>
  <si>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</si>
  <si>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</si>
  <si>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</si>
  <si>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</si>
  <si>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</si>
  <si>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</si>
  <si>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</si>
  <si>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</si>
  <si>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</si>
  <si>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</si>
  <si>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</si>
  <si>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</si>
  <si>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</si>
  <si>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</si>
  <si>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</si>
  <si>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</si>
  <si>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</si>
  <si>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</si>
  <si>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</si>
  <si>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</si>
  <si>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</si>
  <si>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</si>
  <si>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</si>
  <si>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</si>
  <si>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</si>
  <si>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</si>
  <si>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</si>
  <si>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</si>
  <si>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</si>
  <si>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</si>
  <si>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</si>
  <si>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</si>
  <si>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</si>
  <si>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</si>
  <si>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</si>
  <si>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</si>
  <si>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</si>
  <si>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</si>
  <si>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</si>
  <si>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</si>
  <si>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</si>
  <si>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</si>
  <si>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</si>
  <si>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</si>
  <si>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</si>
  <si>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</si>
  <si>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</si>
  <si>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</si>
  <si>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</si>
  <si>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</si>
  <si>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</si>
  <si>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</si>
  <si>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</si>
  <si>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</si>
  <si>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</si>
  <si>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</si>
  <si>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</si>
  <si>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</si>
  <si>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</si>
  <si>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</si>
  <si>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</si>
  <si>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</si>
  <si>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</si>
  <si>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</si>
  <si>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</si>
  <si>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</si>
  <si>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</si>
  <si>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</si>
  <si>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</si>
  <si>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</si>
  <si>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</si>
  <si>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</si>
  <si>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</si>
  <si>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</si>
  <si>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</si>
  <si>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</si>
  <si>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</si>
  <si>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</si>
  <si>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</si>
  <si>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</si>
  <si>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</si>
  <si>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</si>
  <si>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</si>
  <si>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</si>
  <si>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</si>
  <si>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</si>
  <si>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</si>
  <si>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</si>
  <si>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</si>
  <si>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</si>
  <si>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</si>
  <si>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</si>
  <si>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</si>
  <si>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</si>
  <si>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</si>
  <si>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</si>
  <si>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</si>
  <si>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</si>
  <si>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</si>
  <si>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</si>
  <si>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</si>
  <si>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</si>
  <si>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</si>
  <si>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</si>
  <si>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</si>
  <si>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</si>
  <si>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</si>
  <si>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</si>
  <si>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</si>
  <si>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</si>
  <si>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</si>
  <si>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</si>
  <si>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</si>
  <si>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</si>
  <si>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</si>
  <si>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</si>
  <si>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</si>
  <si>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</si>
  <si>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</si>
  <si>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</si>
  <si>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</si>
  <si>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</si>
  <si>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</si>
  <si>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</si>
  <si>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</si>
  <si>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</si>
  <si>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</si>
  <si>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</si>
  <si>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</si>
  <si>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</si>
  <si>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</si>
  <si>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</si>
  <si>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</si>
  <si>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</si>
  <si>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</si>
  <si>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</si>
  <si>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</si>
  <si>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</si>
  <si>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</si>
  <si>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</si>
  <si>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</si>
  <si>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</si>
  <si>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</si>
  <si>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</si>
  <si>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</si>
  <si>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</si>
  <si>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</si>
  <si>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</si>
  <si>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</si>
  <si>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</si>
  <si>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</si>
  <si>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</si>
  <si>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</si>
  <si>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</si>
  <si>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</si>
  <si>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</si>
  <si>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</si>
  <si>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</si>
  <si>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</si>
  <si>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</si>
  <si>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</si>
  <si>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</si>
  <si>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</si>
  <si>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</si>
  <si>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</si>
  <si>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</si>
  <si>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</si>
  <si>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</si>
  <si>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</si>
  <si>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</si>
  <si>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</si>
  <si>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</si>
  <si>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</si>
  <si>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</si>
  <si>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</si>
  <si>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</si>
  <si>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</si>
  <si>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</si>
  <si>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</si>
  <si>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</si>
  <si>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</si>
  <si>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</si>
  <si>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</si>
  <si>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</si>
  <si>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</si>
  <si>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</si>
  <si>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</si>
  <si>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</si>
  <si>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</si>
  <si>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</si>
  <si>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</si>
  <si>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</si>
  <si>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</si>
  <si>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</si>
  <si>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</si>
  <si>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</si>
  <si>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</si>
  <si>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</si>
  <si>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</si>
  <si>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</si>
  <si>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</si>
  <si>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</si>
  <si>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</si>
  <si>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</si>
  <si>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</si>
  <si>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</si>
  <si>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</si>
  <si>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</si>
  <si>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</si>
  <si>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</si>
  <si>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</si>
  <si>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</si>
  <si>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</si>
  <si>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</si>
  <si>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</si>
  <si>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</si>
  <si>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</si>
  <si>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</si>
  <si>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</si>
  <si>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</si>
  <si>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</si>
  <si>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</si>
  <si>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</si>
  <si>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</si>
  <si>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</si>
  <si>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</si>
  <si>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</si>
  <si>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</si>
  <si>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</si>
  <si>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</si>
  <si>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</si>
  <si>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</si>
  <si>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</si>
  <si>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</si>
  <si>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</si>
  <si>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</si>
  <si>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</si>
  <si>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</si>
  <si>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</si>
  <si>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</si>
  <si>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</si>
  <si>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</si>
  <si>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</si>
  <si>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</si>
  <si>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</si>
  <si>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</si>
  <si>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</si>
  <si>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</si>
  <si>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</si>
  <si>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</si>
  <si>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</si>
  <si>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</si>
  <si>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</si>
  <si>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</si>
  <si>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</si>
  <si>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</si>
  <si>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</si>
  <si>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</si>
  <si>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</si>
  <si>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</si>
  <si>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</si>
  <si>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</si>
  <si>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</si>
  <si>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</si>
  <si>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</si>
  <si>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</si>
  <si>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</si>
  <si>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</si>
  <si>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</si>
  <si>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</si>
  <si>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</si>
  <si>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</si>
  <si>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</si>
  <si>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</si>
  <si>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</si>
  <si>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</si>
  <si>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</si>
  <si>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</si>
  <si>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</si>
  <si>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</si>
  <si>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</si>
  <si>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</si>
  <si>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</si>
  <si>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</si>
  <si>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</si>
  <si>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</si>
  <si>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</si>
  <si>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</si>
  <si>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</si>
  <si>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</si>
  <si>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</si>
  <si>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</si>
  <si>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</si>
  <si>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</si>
  <si>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</si>
  <si>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</si>
  <si>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</si>
  <si>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</si>
  <si>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</si>
  <si>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</si>
  <si>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</si>
  <si>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</si>
  <si>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</si>
  <si>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</si>
  <si>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</si>
  <si>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</si>
  <si>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</si>
  <si>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</si>
  <si>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</si>
  <si>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</si>
  <si>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</si>
  <si>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</si>
  <si>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</si>
  <si>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</si>
  <si>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</si>
  <si>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</si>
  <si>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</si>
  <si>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</si>
  <si>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</si>
  <si>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</si>
  <si>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</si>
  <si>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</si>
  <si>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</si>
  <si>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</si>
  <si>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</si>
  <si>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</si>
  <si>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</si>
  <si>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</si>
  <si>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</si>
  <si>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</si>
  <si>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</si>
  <si>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</si>
  <si>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</si>
  <si>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</si>
  <si>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</si>
  <si>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</si>
  <si>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</si>
  <si>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</si>
  <si>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</si>
  <si>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</si>
  <si>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</si>
  <si>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</si>
  <si>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</si>
  <si>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</si>
  <si>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</si>
  <si>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</si>
  <si>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</si>
  <si>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</si>
  <si>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</si>
  <si>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</si>
  <si>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</si>
  <si>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</si>
  <si>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</si>
  <si>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</si>
  <si>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</si>
  <si>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</si>
  <si>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</si>
  <si>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</si>
  <si>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</si>
  <si>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</si>
  <si>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</si>
  <si>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</si>
  <si>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</si>
  <si>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</si>
  <si>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</si>
  <si>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</si>
  <si>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</si>
  <si>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</si>
  <si>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</si>
  <si>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</si>
  <si>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</si>
  <si>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</si>
  <si>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</si>
  <si>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</si>
  <si>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</si>
  <si>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</si>
  <si>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</si>
  <si>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</si>
  <si>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</si>
  <si>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</si>
  <si>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</si>
  <si>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</si>
  <si>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</si>
  <si>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</si>
  <si>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</si>
  <si>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</si>
  <si>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</si>
  <si>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</si>
  <si>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</si>
  <si>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</si>
  <si>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</si>
  <si>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</si>
  <si>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</si>
  <si>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</si>
  <si>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</si>
  <si>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</si>
  <si>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</si>
  <si>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</si>
  <si>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</si>
  <si>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</si>
  <si>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</si>
  <si>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</si>
  <si>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</si>
  <si>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</si>
  <si>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</si>
  <si>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</si>
  <si>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</si>
  <si>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</si>
  <si>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</si>
  <si>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</si>
  <si>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</si>
  <si>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</si>
  <si>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</si>
  <si>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</si>
  <si>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</si>
  <si>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</si>
  <si>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</si>
  <si>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</si>
  <si>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</si>
  <si>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</si>
  <si>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</si>
  <si>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</si>
  <si>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</si>
  <si>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</si>
  <si>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</si>
  <si>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</si>
  <si>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</si>
  <si>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</si>
  <si>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</si>
  <si>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</si>
  <si>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</si>
  <si>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</si>
  <si>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</si>
  <si>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</si>
  <si>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</si>
  <si>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</si>
  <si>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</si>
  <si>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</si>
  <si>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</si>
  <si>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</si>
  <si>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</si>
  <si>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</si>
  <si>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</si>
  <si>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</si>
  <si>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</si>
  <si>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</si>
  <si>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</si>
  <si>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</si>
  <si>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</si>
  <si>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</si>
  <si>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</si>
  <si>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</si>
  <si>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</si>
  <si>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</si>
  <si>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</si>
  <si>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</si>
  <si>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</si>
  <si>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</si>
  <si>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</si>
  <si>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</si>
  <si>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</si>
  <si>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</si>
  <si>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</si>
  <si>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</si>
  <si>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</si>
  <si>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</si>
  <si>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</si>
  <si>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</si>
  <si>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</si>
  <si>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</si>
  <si>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</si>
  <si>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</si>
  <si>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</si>
  <si>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</si>
  <si>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</si>
  <si>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</si>
  <si>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</si>
  <si>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</si>
  <si>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</si>
  <si>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</si>
  <si>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</si>
  <si>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</si>
  <si>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</si>
  <si>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</si>
  <si>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</si>
  <si>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</si>
  <si>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</si>
  <si>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</si>
  <si>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</si>
  <si>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</si>
  <si>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</si>
  <si>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</si>
  <si>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</si>
  <si>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</si>
  <si>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</si>
  <si>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</si>
  <si>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</si>
  <si>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</si>
  <si>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</si>
  <si>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</si>
  <si>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</si>
  <si>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</si>
  <si>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</si>
  <si>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</si>
  <si>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</si>
  <si>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</si>
  <si>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</si>
  <si>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</si>
  <si>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</si>
  <si>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</si>
  <si>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</si>
  <si>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</si>
  <si>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</si>
  <si>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</si>
  <si>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</si>
  <si>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</si>
  <si>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</si>
  <si>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</si>
  <si>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</si>
  <si>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</si>
  <si>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</si>
  <si>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</si>
  <si>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</si>
  <si>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</si>
  <si>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</si>
  <si>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</si>
  <si>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</si>
  <si>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</si>
  <si>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</si>
  <si>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</si>
  <si>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</si>
  <si>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</si>
  <si>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</si>
  <si>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</si>
  <si>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</si>
  <si>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</si>
  <si>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</si>
  <si>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</si>
  <si>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</si>
  <si>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</si>
  <si>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</si>
  <si>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</si>
  <si>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</si>
  <si>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</si>
  <si>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</si>
  <si>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</si>
  <si>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</si>
  <si>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</si>
  <si>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</si>
  <si>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</si>
  <si>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</si>
  <si>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</si>
  <si>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</si>
  <si>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</si>
  <si>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</si>
  <si>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</si>
  <si>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</si>
  <si>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</si>
  <si>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</si>
  <si>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</si>
  <si>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</si>
  <si>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</si>
  <si>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</si>
  <si>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</si>
  <si>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</si>
  <si>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</si>
  <si>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</si>
  <si>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</si>
  <si>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</si>
  <si>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</si>
  <si>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</si>
  <si>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</si>
  <si>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</si>
  <si>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</si>
  <si>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</si>
  <si>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</si>
  <si>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</si>
  <si>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</si>
  <si>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</si>
  <si>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</si>
  <si>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</si>
  <si>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</si>
  <si>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</si>
  <si>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</si>
  <si>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</si>
  <si>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</si>
  <si>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</si>
  <si>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</si>
  <si>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</si>
  <si>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</si>
  <si>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</si>
  <si>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</si>
  <si>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</si>
  <si>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</si>
  <si>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</si>
  <si>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</si>
  <si>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</si>
  <si>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</si>
  <si>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</si>
  <si>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</si>
  <si>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</si>
  <si>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</si>
  <si>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</si>
  <si>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</si>
  <si>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</si>
  <si>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</si>
  <si>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</si>
  <si>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</si>
  <si>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</si>
  <si>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</si>
  <si>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</si>
  <si>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</si>
  <si>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</si>
  <si>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</si>
  <si>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</si>
  <si>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</si>
  <si>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</si>
  <si>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</si>
  <si>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</si>
  <si>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</si>
  <si>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</si>
  <si>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</si>
  <si>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</si>
  <si>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</si>
  <si>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</si>
  <si>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</si>
  <si>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</si>
  <si>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</si>
  <si>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</si>
  <si>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</si>
  <si>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</si>
  <si>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</si>
  <si>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</si>
  <si>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</si>
  <si>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</si>
  <si>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</si>
  <si>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</si>
  <si>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</si>
  <si>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</si>
  <si>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</si>
  <si>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</si>
  <si>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</si>
  <si>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</si>
  <si>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</si>
  <si>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</si>
  <si>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</si>
  <si>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</si>
  <si>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</si>
  <si>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</si>
  <si>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</si>
  <si>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</si>
  <si>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</si>
  <si>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</si>
  <si>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</si>
  <si>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</si>
  <si>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</si>
  <si>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</si>
  <si>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</si>
  <si>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</si>
  <si>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</si>
  <si>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</si>
  <si>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</si>
  <si>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</si>
  <si>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</si>
  <si>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</si>
  <si>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</si>
  <si>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</si>
  <si>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</si>
  <si>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</si>
  <si>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</si>
  <si>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</si>
  <si>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</si>
  <si>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</si>
  <si>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</si>
  <si>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</si>
  <si>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</si>
  <si>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</si>
  <si>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</si>
  <si>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</si>
  <si>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</si>
  <si>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</si>
  <si>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</si>
  <si>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</si>
  <si>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</si>
  <si>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</si>
  <si>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</si>
  <si>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</si>
  <si>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</si>
  <si>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</si>
  <si>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</si>
  <si>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</si>
  <si>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</si>
  <si>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</si>
  <si>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</si>
  <si>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</si>
  <si>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</si>
  <si>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</si>
  <si>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</si>
  <si>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</si>
  <si>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</si>
  <si>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</si>
  <si>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</si>
  <si>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</si>
  <si>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</si>
  <si>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</si>
  <si>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</si>
  <si>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</si>
  <si>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</si>
  <si>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</si>
  <si>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</si>
  <si>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</si>
  <si>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</si>
  <si>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</si>
  <si>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</si>
  <si>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</si>
  <si>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</si>
  <si>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</si>
  <si>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</si>
  <si>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</si>
  <si>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</si>
  <si>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</si>
  <si>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</si>
  <si>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</si>
  <si>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</si>
  <si>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</si>
  <si>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</si>
  <si>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</si>
  <si>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</si>
  <si>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</si>
  <si>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</si>
  <si>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</si>
  <si>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</si>
  <si>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</si>
  <si>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</si>
  <si>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</si>
  <si>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</si>
  <si>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</si>
  <si>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</si>
  <si>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</si>
  <si>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</si>
  <si>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</si>
  <si>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</si>
  <si>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</si>
  <si>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</si>
  <si>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</si>
  <si>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</si>
  <si>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</si>
  <si>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</si>
  <si>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</si>
  <si>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</si>
  <si>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</si>
  <si>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</si>
  <si>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</si>
  <si>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</si>
  <si>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</si>
  <si>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</si>
  <si>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</si>
  <si>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</si>
  <si>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</si>
  <si>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</si>
  <si>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</si>
  <si>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</si>
  <si>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</si>
  <si>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</si>
  <si>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</si>
  <si>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</si>
  <si>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</si>
  <si>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</si>
  <si>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</si>
  <si>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</si>
  <si>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</si>
  <si>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</si>
  <si>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</si>
  <si>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</si>
  <si>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</si>
  <si>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</si>
  <si>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</si>
  <si>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</si>
  <si>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</si>
  <si>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</si>
  <si>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</si>
  <si>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</si>
  <si>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</si>
  <si>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</si>
  <si>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</si>
  <si>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</si>
  <si>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</si>
  <si>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</si>
  <si>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</si>
  <si>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</si>
  <si>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</si>
  <si>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</si>
  <si>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</si>
  <si>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</si>
  <si>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</si>
  <si>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</si>
  <si>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</si>
  <si>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</si>
  <si>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</si>
  <si>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</si>
  <si>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</si>
  <si>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</si>
  <si>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</si>
  <si>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</si>
  <si>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</si>
  <si>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</si>
  <si>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</si>
  <si>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</si>
  <si>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</si>
  <si>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</si>
  <si>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</si>
  <si>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</si>
  <si>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</si>
  <si>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</si>
  <si>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</si>
  <si>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</si>
  <si>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</si>
  <si>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</si>
  <si>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</si>
  <si>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</si>
  <si>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</si>
  <si>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</si>
  <si>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</si>
  <si>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</si>
  <si>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</si>
  <si>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</si>
  <si>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</si>
  <si>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</si>
  <si>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</si>
  <si>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</si>
  <si>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</si>
  <si>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</si>
  <si>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</si>
  <si>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</si>
  <si>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</si>
  <si>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</si>
  <si>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</si>
  <si>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</si>
  <si>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</si>
  <si>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</si>
  <si>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</si>
  <si>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</si>
  <si>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</si>
  <si>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</si>
  <si>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</si>
  <si>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</si>
  <si>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</si>
  <si>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</si>
  <si>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</si>
  <si>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</si>
  <si>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</si>
  <si>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</si>
  <si>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</si>
  <si>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</si>
  <si>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</si>
  <si>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</si>
  <si>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</si>
  <si>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</si>
  <si>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</si>
  <si>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</si>
  <si>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</si>
  <si>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</si>
  <si>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</si>
  <si>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</si>
  <si>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</si>
  <si>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</si>
  <si>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</si>
  <si>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</si>
  <si>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</si>
  <si>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</si>
  <si>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</si>
  <si>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</si>
  <si>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</si>
  <si>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</si>
  <si>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</si>
  <si>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</si>
  <si>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</si>
  <si>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</si>
  <si>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</si>
  <si>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</si>
  <si>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</si>
  <si>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</si>
  <si>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</si>
  <si>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</si>
  <si>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</si>
  <si>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</si>
  <si>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</si>
  <si>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</si>
  <si>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</si>
  <si>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</si>
  <si>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</si>
  <si>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</si>
  <si>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</si>
  <si>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</si>
  <si>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</si>
  <si>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</si>
  <si>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</si>
  <si>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</si>
  <si>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</si>
  <si>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</si>
  <si>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</si>
  <si>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</si>
  <si>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</si>
  <si>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</si>
  <si>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</si>
  <si>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</si>
  <si>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</si>
  <si>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</si>
  <si>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</si>
  <si>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</si>
  <si>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</si>
  <si>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</si>
  <si>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</si>
  <si>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</si>
  <si>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</si>
  <si>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</si>
  <si>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</si>
  <si>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</si>
  <si>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</si>
  <si>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</si>
  <si>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</si>
  <si>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</si>
  <si>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</si>
  <si>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</si>
  <si>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</si>
  <si>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</si>
  <si>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</si>
  <si>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</si>
  <si>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</si>
  <si>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</si>
  <si>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</si>
  <si>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</si>
  <si>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</si>
  <si>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</si>
  <si>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</si>
  <si>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</si>
  <si>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</si>
  <si>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</si>
  <si>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</si>
  <si>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</si>
  <si>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</si>
  <si>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</si>
  <si>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</si>
  <si>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</si>
  <si>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</si>
  <si>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</si>
  <si>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</si>
  <si>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</si>
  <si>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</si>
  <si>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</si>
  <si>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</si>
  <si>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</si>
  <si>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</si>
  <si>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</si>
  <si>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</si>
  <si>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</si>
  <si>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</si>
  <si>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</si>
  <si>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</si>
  <si>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</si>
  <si>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</si>
  <si>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</si>
  <si>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</si>
  <si>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</si>
  <si>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</si>
  <si>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</si>
  <si>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</si>
  <si>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</si>
  <si>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</si>
  <si>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</si>
  <si>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</si>
  <si>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</si>
  <si>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</si>
  <si>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</si>
  <si>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</si>
  <si>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</si>
  <si>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</si>
  <si>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</si>
  <si>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</si>
  <si>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</si>
  <si>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</si>
  <si>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</si>
  <si>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</si>
  <si>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</si>
  <si>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</si>
  <si>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</si>
  <si>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</si>
  <si>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</si>
  <si>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</si>
  <si>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</si>
  <si>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</si>
  <si>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</si>
  <si>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</si>
  <si>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</si>
  <si>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</si>
  <si>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</si>
  <si>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</si>
  <si>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</si>
  <si>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</si>
  <si>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</si>
  <si>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</si>
  <si>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</si>
  <si>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</si>
  <si>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</si>
  <si>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</si>
  <si>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</si>
  <si>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</si>
  <si>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</si>
  <si>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</si>
  <si>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</si>
  <si>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</si>
  <si>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</si>
  <si>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</si>
  <si>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</si>
  <si>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</si>
  <si>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</si>
  <si>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</si>
  <si>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</si>
  <si>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</si>
  <si>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</si>
  <si>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</si>
  <si>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</si>
  <si>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</si>
  <si>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</si>
  <si>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</si>
  <si>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</si>
  <si>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</si>
  <si>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</si>
  <si>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</si>
  <si>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</si>
  <si>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</si>
  <si>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</si>
  <si>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</si>
  <si>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</si>
  <si>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</si>
  <si>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</si>
  <si>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</si>
  <si>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</si>
  <si>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</si>
  <si>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</si>
  <si>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</si>
  <si>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</si>
  <si>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</si>
  <si>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</si>
  <si>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</si>
  <si>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</si>
  <si>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</si>
  <si>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</si>
  <si>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</si>
  <si>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</si>
  <si>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</si>
  <si>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</si>
  <si>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</si>
  <si>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</si>
  <si>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</si>
  <si>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</si>
  <si>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</si>
  <si>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</si>
  <si>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</si>
  <si>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</si>
  <si>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</si>
  <si>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</si>
  <si>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</si>
  <si>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</si>
  <si>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</si>
  <si>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</si>
  <si>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</si>
  <si>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</si>
  <si>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</si>
  <si>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</si>
  <si>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</si>
  <si>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</si>
  <si>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</si>
  <si>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</si>
  <si>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</si>
  <si>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</si>
  <si>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</si>
  <si>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</si>
  <si>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</si>
  <si>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</si>
  <si>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</si>
  <si>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</si>
  <si>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</si>
  <si>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</si>
  <si>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</si>
  <si>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</si>
  <si>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</si>
  <si>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</si>
  <si>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</si>
  <si>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</si>
  <si>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</si>
  <si>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</si>
  <si>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</si>
  <si>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</si>
  <si>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</si>
  <si>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</si>
  <si>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</si>
  <si>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</si>
  <si>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</si>
  <si>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</si>
  <si>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</si>
  <si>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</si>
  <si>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</si>
  <si>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</si>
  <si>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</si>
  <si>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</si>
  <si>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</si>
  <si>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</si>
  <si>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</si>
  <si>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</si>
  <si>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</si>
  <si>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</si>
  <si>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</si>
  <si>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</si>
  <si>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</si>
  <si>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</si>
  <si>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</si>
  <si>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</si>
  <si>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</si>
  <si>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</si>
  <si>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</si>
  <si>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</si>
  <si>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</si>
  <si>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</si>
  <si>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</si>
  <si>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</si>
  <si>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</si>
  <si>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</si>
  <si>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</si>
  <si>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</si>
  <si>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</si>
  <si>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</si>
  <si>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</si>
  <si>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</si>
  <si>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</si>
  <si>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</si>
  <si>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</si>
  <si>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</si>
  <si>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</si>
  <si>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</si>
  <si>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</si>
  <si>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</si>
  <si>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</si>
  <si>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</si>
  <si>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</si>
  <si>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</si>
  <si>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</si>
  <si>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</si>
  <si>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</si>
  <si>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</si>
  <si>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</si>
  <si>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</si>
  <si>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</si>
  <si>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</si>
  <si>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</si>
  <si>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</si>
  <si>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</si>
  <si>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</si>
  <si>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</si>
  <si>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</si>
  <si>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</si>
  <si>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</si>
  <si>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</si>
  <si>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</si>
  <si>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</si>
  <si>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</si>
  <si>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</si>
  <si>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</si>
  <si>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</si>
  <si>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</si>
  <si>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</si>
  <si>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</si>
  <si>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</si>
  <si>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</si>
  <si>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</si>
  <si>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</si>
  <si>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</si>
  <si>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</si>
  <si>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</si>
  <si>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</si>
  <si>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</si>
  <si>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</si>
  <si>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</si>
  <si>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</si>
  <si>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</si>
  <si>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</si>
  <si>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</si>
  <si>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</si>
  <si>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</si>
  <si>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</si>
  <si>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</si>
  <si>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</si>
  <si>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</si>
  <si>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</si>
  <si>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</si>
  <si>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</si>
  <si>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</si>
  <si>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</si>
  <si>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</si>
  <si>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</si>
  <si>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</si>
  <si>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</si>
  <si>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</si>
  <si>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</si>
  <si>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</si>
  <si>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</si>
  <si>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</si>
  <si>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</si>
  <si>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</si>
  <si>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</si>
  <si>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</si>
  <si>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</si>
  <si>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</si>
  <si>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</si>
  <si>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</si>
  <si>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</si>
  <si>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</si>
  <si>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</si>
  <si>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</si>
  <si>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</si>
  <si>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</si>
  <si>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</si>
  <si>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</si>
  <si>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</si>
  <si>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</si>
  <si>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</si>
  <si>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</si>
  <si>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</si>
  <si>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</si>
  <si>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</si>
  <si>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</si>
  <si>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</si>
  <si>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</si>
  <si>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</si>
  <si>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</si>
  <si>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</si>
  <si>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</si>
  <si>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</si>
  <si>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</si>
  <si>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</si>
  <si>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</si>
  <si>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</si>
  <si>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</si>
  <si>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</si>
  <si>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</si>
  <si>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</si>
  <si>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</si>
  <si>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</si>
  <si>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</si>
  <si>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</si>
  <si>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</si>
  <si>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</si>
  <si>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</si>
  <si>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</si>
  <si>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</si>
  <si>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</si>
  <si>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</si>
  <si>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</si>
  <si>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</si>
  <si>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</si>
  <si>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</si>
  <si>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</si>
  <si>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</si>
  <si>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</si>
  <si>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</si>
  <si>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</si>
  <si>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</si>
  <si>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</si>
  <si>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</si>
  <si>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</si>
  <si>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</si>
  <si>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</si>
  <si>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</si>
  <si>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</si>
  <si>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</si>
  <si>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</si>
  <si>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</si>
  <si>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</si>
  <si>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</si>
  <si>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</si>
  <si>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</si>
  <si>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</si>
  <si>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</si>
  <si>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</si>
  <si>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</si>
  <si>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</si>
  <si>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</si>
  <si>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</si>
  <si>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</si>
  <si>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</si>
  <si>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</si>
  <si>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</si>
  <si>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</si>
  <si>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</si>
  <si>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</si>
  <si>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</si>
  <si>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</si>
  <si>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</si>
  <si>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</si>
  <si>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</si>
  <si>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</si>
  <si>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</si>
  <si>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</si>
  <si>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</si>
  <si>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</si>
  <si>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</si>
  <si>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</si>
  <si>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</si>
  <si>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</si>
  <si>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</si>
  <si>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</si>
  <si>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</si>
  <si>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</si>
  <si>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</si>
  <si>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</si>
  <si>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</si>
  <si>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</si>
  <si>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</si>
  <si>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</si>
  <si>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</si>
  <si>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</si>
  <si>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</si>
  <si>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</si>
  <si>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</si>
  <si>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</si>
  <si>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</si>
  <si>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</si>
  <si>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</si>
  <si>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</si>
  <si>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</si>
  <si>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</si>
  <si>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</si>
  <si>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</si>
  <si>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</si>
  <si>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</si>
  <si>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</si>
  <si>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</si>
  <si>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</si>
  <si>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</si>
  <si>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</si>
  <si>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</si>
  <si>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</si>
  <si>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</si>
  <si>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</si>
  <si>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</si>
  <si>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</si>
  <si>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</si>
  <si>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</si>
  <si>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</si>
  <si>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</si>
  <si>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</si>
  <si>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</si>
  <si>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</si>
  <si>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</si>
  <si>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</si>
  <si>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</si>
  <si>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</si>
  <si>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</si>
  <si>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</si>
  <si>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</si>
  <si>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</si>
  <si>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</si>
  <si>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</si>
  <si>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</si>
  <si>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</si>
  <si>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</si>
  <si>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</si>
  <si>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</si>
  <si>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</si>
  <si>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</si>
  <si>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</si>
  <si>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</si>
  <si>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</si>
  <si>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</si>
  <si>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</si>
  <si>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</si>
  <si>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</si>
  <si>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</si>
  <si>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</si>
  <si>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</si>
  <si>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</si>
  <si>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</si>
  <si>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</si>
  <si>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</si>
  <si>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</si>
  <si>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</si>
  <si>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</si>
  <si>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</si>
  <si>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</si>
  <si>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</si>
  <si>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</si>
  <si>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</si>
  <si>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</si>
  <si>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</si>
  <si>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</si>
  <si>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</si>
  <si>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</si>
  <si>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</si>
  <si>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</si>
  <si>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</si>
  <si>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</si>
  <si>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</si>
  <si>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</si>
  <si>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</si>
  <si>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</si>
  <si>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</si>
  <si>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</si>
  <si>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</si>
  <si>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</si>
  <si>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</si>
  <si>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</si>
  <si>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</si>
  <si>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</si>
  <si>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</si>
  <si>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</si>
  <si>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</si>
  <si>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</si>
  <si>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</si>
  <si>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</si>
  <si>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</si>
  <si>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</si>
  <si>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</si>
  <si>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</si>
  <si>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</si>
  <si>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</si>
  <si>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</si>
  <si>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</si>
  <si>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</si>
  <si>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</si>
  <si>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</si>
  <si>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</si>
  <si>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</si>
  <si>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</si>
  <si>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</si>
  <si>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</si>
  <si>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</si>
  <si>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</si>
  <si>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</si>
  <si>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</si>
  <si>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</si>
  <si>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</si>
  <si>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</si>
  <si>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</si>
  <si>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</si>
  <si>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</si>
  <si>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</si>
  <si>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</si>
  <si>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</si>
  <si>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</si>
  <si>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</si>
  <si>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</si>
  <si>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</si>
  <si>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</si>
  <si>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</si>
  <si>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</si>
  <si>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</si>
  <si>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</si>
  <si>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</si>
  <si>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</si>
  <si>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</si>
  <si>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</si>
  <si>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</si>
  <si>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</si>
  <si>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</si>
  <si>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</si>
  <si>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</si>
  <si>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</si>
  <si>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</si>
  <si>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</si>
  <si>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</si>
  <si>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</si>
  <si>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</si>
  <si>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</si>
  <si>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</si>
  <si>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</si>
  <si>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</si>
  <si>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</si>
  <si>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</si>
  <si>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</si>
  <si>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</si>
  <si>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</si>
  <si>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</si>
  <si>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</si>
  <si>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</si>
  <si>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</si>
  <si>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</si>
  <si>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</si>
  <si>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</si>
  <si>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</si>
  <si>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</si>
  <si>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</si>
  <si>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</si>
  <si>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</si>
  <si>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</si>
  <si>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</si>
  <si>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</si>
  <si>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</si>
  <si>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</si>
  <si>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</si>
  <si>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</si>
  <si>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</si>
  <si>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</si>
  <si>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</si>
  <si>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</si>
  <si>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</si>
  <si>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</si>
  <si>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</si>
  <si>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</si>
  <si>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</si>
  <si>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</si>
  <si>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</si>
  <si>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</si>
  <si>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</si>
  <si>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</si>
  <si>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</si>
  <si>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</si>
  <si>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</si>
  <si>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</si>
  <si>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</si>
  <si>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</si>
  <si>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</si>
  <si>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</si>
  <si>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</si>
  <si>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</si>
  <si>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</si>
  <si>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</si>
  <si>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</si>
  <si>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</si>
  <si>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</si>
  <si>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</si>
  <si>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</si>
  <si>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</si>
  <si>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</si>
  <si>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</si>
  <si>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</si>
  <si>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</si>
  <si>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</si>
  <si>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</si>
  <si>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</si>
  <si>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</si>
  <si>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</si>
  <si>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</si>
  <si>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</si>
  <si>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</si>
  <si>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</si>
  <si>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</si>
  <si>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</si>
  <si>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</si>
  <si>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</si>
  <si>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</si>
  <si>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</si>
  <si>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</si>
  <si>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</si>
  <si>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</si>
  <si>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</si>
  <si>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</si>
  <si>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</si>
  <si>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</si>
  <si>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</si>
  <si>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</si>
  <si>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</si>
  <si>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</si>
  <si>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</si>
  <si>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</si>
  <si>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</si>
  <si>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</si>
  <si>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</si>
  <si>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</si>
  <si>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</si>
  <si>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</si>
  <si>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</si>
  <si>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</si>
  <si>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</si>
  <si>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</si>
  <si>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</si>
  <si>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</si>
  <si>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</si>
  <si>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</si>
  <si>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</si>
  <si>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</si>
  <si>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</si>
  <si>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</si>
  <si>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</si>
  <si>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</si>
  <si>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</si>
  <si>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</si>
  <si>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</si>
  <si>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</si>
  <si>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</si>
  <si>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</si>
  <si>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</si>
  <si>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</si>
  <si>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</si>
  <si>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</si>
  <si>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</si>
  <si>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</si>
  <si>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</si>
  <si>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</si>
  <si>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</si>
  <si>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</si>
  <si>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</si>
  <si>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</si>
  <si>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</si>
  <si>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</si>
  <si>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</si>
  <si>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</si>
  <si>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</si>
  <si>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</si>
  <si>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</si>
  <si>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</si>
  <si>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</si>
  <si>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</si>
  <si>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</si>
  <si>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</si>
  <si>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</si>
  <si>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</si>
  <si>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</si>
  <si>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</si>
  <si>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</si>
  <si>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</si>
  <si>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</si>
  <si>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</si>
  <si>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</si>
  <si>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</si>
  <si>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</si>
  <si>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</si>
  <si>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</si>
  <si>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</si>
  <si>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</si>
  <si>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</si>
  <si>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</si>
  <si>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</si>
  <si>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</si>
  <si>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</si>
  <si>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</si>
  <si>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</si>
  <si>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</si>
  <si>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</si>
  <si>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</si>
  <si>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</si>
  <si>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</si>
  <si>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</si>
  <si>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</si>
  <si>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</si>
  <si>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</si>
  <si>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</si>
  <si>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</si>
  <si>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</si>
  <si>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</si>
  <si>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</si>
  <si>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</si>
  <si>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</si>
  <si>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</si>
  <si>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</si>
  <si>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</si>
  <si>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</si>
  <si>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</si>
  <si>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</si>
  <si>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</si>
  <si>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</si>
  <si>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</si>
  <si>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</si>
  <si>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</si>
  <si>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</si>
  <si>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</si>
  <si>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</si>
  <si>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</si>
  <si>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</si>
  <si>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</si>
  <si>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</si>
  <si>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</si>
  <si>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</si>
  <si>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</si>
  <si>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</si>
  <si>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</si>
  <si>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</si>
  <si>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</si>
  <si>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</si>
  <si>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</si>
  <si>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</si>
  <si>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</si>
  <si>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</si>
  <si>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</si>
  <si>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</si>
  <si>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</si>
  <si>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</si>
  <si>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</si>
  <si>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</si>
  <si>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</si>
  <si>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</si>
  <si>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</si>
  <si>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</si>
  <si>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</si>
  <si>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</si>
  <si>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</si>
  <si>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</si>
  <si>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</si>
  <si>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</si>
  <si>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</si>
  <si>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</si>
  <si>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</si>
  <si>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</si>
  <si>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</si>
  <si>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</si>
  <si>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</si>
  <si>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</si>
  <si>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</si>
  <si>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</si>
  <si>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</si>
  <si>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</si>
  <si>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</si>
  <si>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</si>
  <si>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</si>
  <si>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</si>
  <si>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</si>
  <si>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</si>
  <si>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</si>
  <si>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</si>
  <si>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</si>
  <si>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</si>
  <si>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</si>
  <si>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</si>
  <si>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</si>
  <si>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</si>
  <si>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</si>
  <si>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</si>
  <si>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</si>
  <si>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</si>
  <si>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</si>
  <si>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</si>
  <si>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</si>
  <si>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</si>
  <si>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</si>
  <si>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</si>
  <si>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</si>
  <si>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</si>
  <si>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</si>
  <si>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</si>
  <si>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</si>
  <si>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</si>
  <si>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</si>
  <si>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</si>
  <si>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</si>
  <si>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</si>
  <si>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</si>
  <si>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</si>
  <si>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</si>
  <si>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</si>
  <si>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</si>
  <si>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</si>
  <si>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</si>
  <si>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</si>
  <si>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</si>
  <si>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</si>
  <si>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</si>
  <si>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</si>
  <si>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</si>
  <si>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</si>
  <si>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</si>
  <si>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</si>
  <si>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</si>
  <si>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</si>
  <si>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</si>
  <si>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</si>
  <si>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</si>
  <si>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</si>
  <si>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</si>
  <si>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</si>
  <si>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</si>
  <si>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</si>
  <si>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</si>
  <si>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</si>
  <si>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</si>
  <si>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</si>
  <si>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</si>
  <si>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</si>
  <si>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</si>
  <si>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</si>
  <si>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</si>
  <si>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</si>
  <si>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</si>
  <si>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</si>
  <si>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</si>
  <si>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</si>
  <si>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</si>
  <si>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</si>
  <si>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</si>
  <si>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</si>
  <si>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</si>
  <si>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</si>
  <si>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</si>
  <si>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</si>
  <si>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</si>
  <si>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</si>
  <si>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</si>
  <si>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</si>
  <si>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</si>
  <si>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</si>
  <si>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</si>
  <si>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</si>
  <si>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</si>
  <si>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</si>
  <si>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</si>
  <si>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</si>
  <si>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</si>
  <si>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</si>
  <si>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</si>
  <si>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</si>
  <si>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</si>
  <si>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</si>
  <si>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</si>
  <si>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</si>
  <si>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</si>
  <si>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</si>
  <si>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</si>
  <si>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</si>
  <si>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</si>
  <si>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</si>
  <si>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</si>
  <si>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</si>
  <si>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</si>
  <si>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</si>
  <si>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</si>
  <si>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</si>
  <si>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</si>
  <si>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</si>
  <si>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</si>
  <si>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</si>
  <si>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</si>
  <si>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</si>
  <si>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</si>
  <si>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</si>
  <si>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</si>
  <si>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</si>
  <si>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</si>
  <si>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</si>
  <si>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</si>
  <si>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</si>
  <si>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</si>
  <si>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</si>
  <si>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</si>
  <si>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</si>
  <si>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</si>
  <si>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</si>
  <si>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</si>
  <si>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</si>
  <si>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</si>
  <si>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</si>
  <si>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</si>
  <si>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</si>
  <si>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</si>
  <si>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</si>
  <si>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</si>
  <si>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</si>
  <si>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</si>
  <si>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</si>
  <si>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</si>
  <si>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</si>
  <si>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</si>
  <si>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</si>
  <si>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</si>
  <si>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</si>
  <si>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</si>
  <si>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</si>
  <si>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</si>
  <si>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</si>
  <si>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</si>
  <si>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</si>
  <si>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</si>
  <si>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</si>
  <si>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</si>
  <si>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</si>
  <si>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</si>
  <si>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</si>
  <si>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</si>
  <si>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</si>
  <si>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</si>
  <si>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</si>
  <si>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</si>
  <si>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</si>
  <si>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</si>
  <si>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</si>
  <si>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</si>
  <si>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</si>
  <si>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</si>
  <si>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</si>
  <si>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</si>
  <si>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</si>
  <si>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</si>
  <si>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</si>
  <si>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</si>
  <si>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</si>
  <si>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</si>
  <si>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</si>
  <si>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</si>
  <si>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</si>
  <si>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</si>
  <si>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</si>
  <si>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</si>
  <si>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</si>
  <si>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</si>
  <si>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</si>
  <si>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</si>
  <si>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</si>
  <si>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</si>
  <si>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</si>
  <si>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</si>
  <si>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</si>
  <si>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</si>
  <si>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</si>
  <si>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</si>
  <si>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</si>
  <si>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</si>
  <si>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</si>
  <si>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</si>
  <si>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</si>
  <si>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</si>
  <si>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</si>
  <si>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</si>
  <si>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</si>
  <si>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</si>
  <si>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</si>
  <si>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</si>
  <si>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</si>
  <si>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</si>
  <si>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</si>
  <si>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</si>
  <si>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</si>
  <si>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</si>
  <si>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</si>
  <si>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</si>
  <si>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</si>
  <si>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</si>
  <si>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</si>
  <si>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</si>
  <si>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</si>
  <si>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</si>
  <si>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</si>
  <si>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</si>
  <si>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</si>
  <si>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</si>
  <si>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</si>
  <si>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</si>
  <si>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</si>
  <si>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</si>
  <si>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</si>
  <si>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</si>
  <si>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</si>
  <si>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</si>
  <si>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</si>
  <si>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</si>
  <si>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</si>
  <si>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</si>
  <si>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</si>
  <si>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</si>
  <si>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</si>
  <si>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</si>
  <si>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</si>
  <si>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</si>
  <si>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</si>
  <si>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</si>
  <si>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</si>
  <si>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</si>
  <si>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</si>
  <si>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</si>
  <si>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</si>
  <si>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</si>
  <si>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</si>
  <si>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</si>
  <si>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</si>
  <si>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</si>
  <si>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</si>
  <si>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</si>
  <si>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</si>
  <si>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</si>
  <si>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</si>
  <si>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</si>
  <si>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</si>
  <si>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</si>
  <si>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</si>
  <si>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</si>
  <si>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</si>
  <si>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</si>
  <si>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</si>
  <si>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</si>
  <si>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</si>
  <si>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</si>
  <si>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</si>
  <si>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</si>
  <si>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</si>
  <si>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</si>
  <si>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</si>
  <si>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</si>
  <si>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</si>
  <si>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</si>
  <si>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</si>
  <si>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</si>
  <si>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</si>
  <si>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</si>
  <si>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</si>
  <si>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</si>
  <si>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</si>
  <si>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</si>
  <si>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</si>
  <si>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</si>
  <si>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</si>
  <si>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</si>
  <si>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</si>
  <si>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</si>
  <si>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</si>
  <si>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</si>
  <si>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</si>
  <si>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</si>
  <si>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</si>
  <si>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</si>
  <si>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</si>
  <si>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</si>
  <si>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</si>
  <si>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</si>
  <si>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</si>
  <si>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</si>
  <si>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</si>
  <si>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</si>
  <si>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</si>
  <si>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</si>
  <si>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</si>
  <si>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</si>
  <si>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</si>
  <si>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</si>
  <si>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</si>
  <si>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</si>
  <si>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</si>
  <si>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</si>
  <si>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</si>
  <si>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</si>
  <si>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</si>
  <si>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</si>
  <si>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</si>
  <si>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</si>
  <si>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</si>
  <si>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</si>
  <si>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</si>
  <si>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</si>
  <si>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</si>
  <si>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</si>
  <si>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</si>
  <si>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</si>
  <si>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</si>
  <si>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</si>
  <si>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</si>
  <si>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</si>
  <si>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</si>
  <si>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</si>
  <si>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</si>
  <si>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</si>
  <si>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</si>
  <si>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</si>
  <si>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</si>
  <si>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</si>
  <si>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</si>
  <si>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</si>
  <si>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</si>
  <si>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</si>
  <si>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</si>
  <si>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</si>
  <si>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</si>
  <si>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</si>
  <si>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</si>
  <si>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</si>
  <si>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</si>
  <si>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</si>
  <si>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</si>
  <si>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</si>
  <si>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</si>
  <si>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</si>
  <si>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</si>
  <si>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</si>
  <si>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</si>
  <si>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</si>
  <si>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</si>
  <si>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</si>
  <si>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</si>
  <si>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</si>
  <si>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</si>
  <si>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</si>
  <si>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</si>
  <si>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</si>
  <si>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</si>
  <si>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</si>
  <si>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</si>
  <si>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</si>
  <si>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</si>
  <si>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</si>
  <si>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</si>
  <si>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</si>
  <si>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</si>
  <si>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</si>
  <si>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</si>
  <si>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</si>
  <si>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</si>
  <si>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</si>
  <si>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</si>
  <si>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</si>
  <si>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</si>
  <si>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</si>
  <si>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</si>
  <si>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</si>
  <si>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</si>
  <si>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</si>
  <si>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</si>
  <si>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</si>
  <si>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</si>
  <si>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</si>
  <si>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</si>
  <si>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</si>
  <si>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</si>
  <si>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</si>
  <si>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</si>
  <si>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</si>
  <si>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</si>
  <si>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</si>
  <si>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</si>
  <si>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</si>
  <si>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</si>
  <si>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</si>
  <si>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</si>
  <si>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</si>
  <si>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</si>
  <si>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</si>
  <si>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</si>
  <si>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</si>
  <si>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</si>
  <si>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</si>
  <si>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</si>
  <si>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</si>
  <si>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</si>
  <si>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</si>
  <si>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</si>
  <si>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</si>
  <si>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</si>
  <si>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</si>
  <si>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</si>
  <si>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</si>
  <si>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</si>
  <si>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</si>
  <si>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</si>
  <si>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</si>
  <si>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</si>
  <si>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</si>
  <si>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</si>
  <si>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</si>
  <si>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</si>
  <si>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</si>
  <si>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</si>
  <si>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</si>
  <si>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</si>
  <si>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</si>
  <si>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</si>
  <si>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</si>
  <si>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</si>
  <si>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</si>
  <si>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</si>
  <si>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</si>
  <si>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</si>
  <si>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</si>
  <si>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</si>
  <si>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</si>
  <si>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</si>
  <si>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</si>
  <si>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</si>
  <si>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</si>
  <si>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</si>
  <si>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</si>
  <si>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</si>
  <si>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</si>
  <si>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</si>
  <si>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</si>
  <si>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</si>
  <si>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</si>
  <si>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</si>
  <si>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</si>
  <si>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</si>
  <si>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</si>
  <si>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</si>
  <si>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</si>
  <si>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</si>
  <si>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</si>
  <si>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</si>
  <si>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</si>
  <si>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</si>
  <si>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</si>
  <si>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</si>
  <si>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</si>
  <si>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</si>
  <si>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</si>
  <si>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</si>
  <si>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</si>
  <si>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</si>
  <si>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</si>
  <si>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</si>
  <si>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</si>
  <si>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</si>
  <si>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</si>
  <si>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</si>
  <si>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</si>
  <si>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</si>
  <si>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</si>
  <si>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</si>
  <si>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</si>
  <si>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</si>
  <si>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</si>
  <si>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</si>
  <si>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</si>
  <si>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</si>
  <si>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</si>
  <si>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</si>
  <si>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</si>
  <si>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</si>
  <si>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</si>
  <si>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</si>
  <si>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</si>
  <si>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</si>
  <si>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</si>
  <si>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</si>
  <si>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</si>
  <si>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</si>
  <si>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</si>
  <si>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</si>
  <si>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</si>
  <si>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</si>
  <si>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</si>
  <si>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</si>
  <si>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</si>
  <si>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</si>
  <si>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</si>
  <si>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</si>
  <si>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</si>
  <si>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</si>
  <si>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</si>
  <si>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</si>
  <si>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</si>
  <si>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</si>
  <si>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</si>
  <si>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</si>
  <si>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</si>
  <si>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</si>
  <si>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</si>
  <si>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</si>
  <si>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</si>
  <si>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</si>
  <si>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</si>
  <si>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</si>
  <si>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</si>
  <si>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</si>
  <si>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</si>
  <si>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</si>
  <si>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</si>
  <si>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</si>
  <si>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</si>
  <si>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</si>
  <si>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</si>
  <si>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</si>
  <si>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</si>
  <si>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</si>
  <si>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</si>
  <si>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</si>
  <si>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</si>
  <si>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</si>
  <si>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</si>
  <si>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</si>
  <si>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</si>
  <si>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</si>
  <si>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</si>
  <si>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</si>
  <si>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</si>
  <si>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</si>
  <si>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</si>
  <si>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</si>
  <si>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</si>
  <si>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</si>
  <si>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</si>
  <si>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</si>
  <si>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</si>
  <si>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</si>
  <si>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</si>
  <si>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</si>
  <si>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</si>
  <si>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</si>
  <si>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</si>
  <si>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</si>
  <si>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</si>
  <si>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</si>
  <si>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</si>
  <si>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</si>
  <si>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</si>
  <si>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</si>
  <si>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</si>
  <si>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</si>
  <si>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</si>
  <si>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</si>
  <si>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</si>
  <si>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</si>
  <si>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</si>
  <si>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</si>
  <si>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</si>
  <si>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</si>
  <si>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</si>
  <si>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</si>
  <si>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</si>
  <si>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</si>
  <si>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</si>
  <si>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</si>
  <si>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</si>
  <si>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</si>
  <si>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</si>
  <si>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</si>
  <si>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</si>
  <si>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</si>
  <si>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</si>
  <si>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</si>
  <si>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</si>
  <si>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</si>
  <si>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</si>
  <si>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</si>
  <si>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</si>
  <si>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</si>
  <si>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</si>
  <si>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</si>
  <si>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</si>
  <si>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</si>
  <si>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</si>
  <si>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</si>
  <si>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</si>
  <si>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</si>
  <si>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</si>
  <si>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</si>
  <si>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</si>
  <si>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</si>
  <si>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</si>
  <si>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</si>
  <si>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</si>
  <si>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</si>
  <si>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</si>
  <si>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</si>
  <si>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</si>
  <si>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</si>
  <si>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</si>
  <si>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</si>
  <si>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</si>
  <si>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</si>
  <si>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</si>
  <si>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</si>
  <si>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</si>
  <si>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</si>
  <si>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</si>
  <si>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</si>
  <si>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</si>
  <si>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</si>
  <si>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</si>
  <si>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</si>
  <si>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</si>
  <si>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</si>
  <si>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</si>
  <si>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</si>
  <si>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</si>
  <si>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</si>
  <si>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</si>
  <si>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</si>
  <si>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</si>
  <si>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</si>
  <si>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</si>
  <si>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</si>
  <si>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</si>
  <si>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</si>
  <si>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</si>
  <si>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</si>
  <si>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</si>
  <si>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</si>
  <si>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</si>
  <si>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</si>
  <si>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</si>
  <si>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</si>
  <si>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</si>
  <si>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</si>
  <si>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</si>
  <si>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</si>
  <si>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</si>
  <si>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</si>
  <si>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</si>
  <si>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</si>
  <si>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</si>
  <si>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</si>
  <si>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</si>
  <si>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</si>
  <si>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</si>
  <si>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</si>
  <si>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</si>
  <si>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</si>
  <si>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</si>
  <si>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</si>
  <si>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</si>
  <si>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</si>
  <si>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</si>
  <si>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</si>
  <si>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</si>
  <si>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</si>
  <si>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</si>
  <si>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</si>
  <si>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</si>
  <si>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</si>
  <si>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</si>
  <si>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</si>
  <si>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</si>
  <si>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</si>
  <si>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</si>
  <si>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</si>
  <si>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</si>
  <si>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</si>
  <si>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</si>
  <si>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</si>
  <si>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</si>
  <si>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</si>
  <si>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</si>
  <si>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</si>
  <si>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</si>
  <si>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</si>
  <si>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</si>
  <si>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</si>
  <si>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</si>
  <si>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</si>
  <si>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</si>
  <si>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</si>
  <si>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</si>
  <si>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</si>
  <si>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</si>
  <si>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</si>
  <si>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</si>
  <si>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</si>
  <si>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</si>
  <si>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</si>
  <si>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</si>
  <si>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</si>
  <si>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</si>
  <si>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</si>
  <si>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</si>
  <si>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</si>
  <si>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</si>
  <si>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</si>
  <si>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</si>
  <si>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</si>
  <si>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</si>
  <si>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</si>
  <si>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</si>
  <si>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</si>
  <si>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</si>
  <si>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</si>
  <si>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</si>
  <si>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</si>
  <si>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</si>
  <si>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</si>
  <si>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</si>
  <si>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</si>
  <si>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</si>
  <si>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</si>
  <si>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</si>
  <si>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</si>
  <si>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</si>
  <si>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</si>
  <si>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</si>
  <si>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</si>
  <si>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</si>
  <si>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</si>
  <si>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</si>
  <si>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</si>
  <si>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</si>
  <si>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</si>
  <si>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</si>
  <si>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</si>
  <si>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</si>
  <si>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</si>
  <si>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</si>
  <si>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</si>
  <si>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</si>
  <si>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</si>
  <si>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</si>
  <si>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</si>
  <si>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</si>
  <si>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</si>
  <si>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</si>
  <si>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</si>
  <si>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</si>
  <si>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</si>
  <si>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</si>
  <si>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</si>
  <si>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</si>
  <si>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</si>
  <si>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</si>
  <si>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</si>
  <si>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</si>
  <si>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</si>
  <si>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</si>
  <si>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</si>
  <si>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</si>
  <si>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</si>
  <si>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</si>
  <si>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</si>
  <si>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</si>
  <si>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</si>
  <si>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</si>
  <si>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</si>
  <si>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</si>
  <si>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</si>
  <si>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</si>
  <si>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</si>
  <si>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</si>
  <si>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</si>
  <si>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</si>
  <si>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</si>
  <si>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</si>
  <si>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</si>
  <si>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</si>
  <si>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</si>
  <si>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</si>
  <si>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</si>
  <si>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</si>
  <si>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</si>
  <si>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</si>
  <si>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</si>
  <si>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</si>
  <si>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</si>
  <si>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</si>
  <si>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</si>
  <si>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</si>
  <si>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</si>
  <si>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</si>
  <si>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</si>
  <si>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</si>
  <si>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</si>
  <si>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</si>
  <si>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</si>
  <si>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</si>
  <si>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</si>
  <si>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</si>
  <si>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</si>
  <si>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</si>
  <si>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</si>
  <si>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</si>
  <si>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</si>
  <si>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</si>
  <si>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</si>
  <si>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</si>
  <si>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</si>
  <si>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</si>
  <si>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</si>
  <si>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</si>
  <si>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</si>
  <si>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</si>
  <si>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</si>
  <si>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</si>
  <si>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</si>
  <si>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</si>
  <si>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</si>
  <si>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</si>
  <si>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</si>
  <si>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</si>
  <si>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</si>
  <si>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</si>
  <si>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</si>
  <si>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</si>
  <si>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</si>
  <si>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</si>
  <si>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</si>
  <si>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</si>
  <si>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</si>
  <si>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</si>
  <si>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</si>
  <si>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</si>
  <si>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</si>
  <si>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</si>
  <si>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</si>
  <si>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</si>
  <si>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</si>
  <si>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</si>
  <si>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</si>
  <si>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</si>
  <si>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</si>
  <si>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</si>
  <si>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</si>
  <si>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</si>
  <si>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</si>
  <si>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</si>
  <si>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</si>
  <si>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</si>
  <si>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</si>
  <si>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</si>
  <si>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</si>
  <si>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</si>
  <si>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</si>
  <si>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</si>
  <si>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</si>
  <si>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</si>
  <si>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</si>
  <si>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</si>
  <si>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</si>
  <si>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</si>
  <si>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</si>
  <si>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</si>
  <si>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</si>
  <si>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</si>
  <si>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</si>
  <si>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</si>
  <si>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</si>
  <si>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</si>
  <si>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</si>
  <si>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</si>
  <si>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</si>
  <si>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</si>
  <si>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</si>
  <si>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</si>
  <si>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</si>
  <si>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</si>
  <si>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</si>
  <si>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</si>
  <si>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</si>
  <si>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</si>
  <si>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</si>
  <si>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</si>
  <si>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</si>
  <si>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</si>
  <si>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</si>
  <si>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</si>
  <si>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</si>
  <si>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</si>
  <si>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</si>
  <si>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</si>
  <si>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</si>
  <si>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</si>
  <si>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</si>
  <si>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</si>
  <si>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</si>
  <si>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</si>
  <si>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</si>
  <si>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</si>
  <si>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</si>
  <si>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</si>
  <si>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</si>
  <si>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</si>
  <si>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</si>
  <si>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</si>
  <si>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</si>
  <si>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</si>
  <si>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</si>
  <si>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</si>
  <si>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</si>
  <si>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</si>
  <si>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</si>
  <si>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</si>
  <si>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</si>
  <si>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</si>
  <si>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</si>
  <si>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</si>
  <si>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</si>
  <si>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</si>
  <si>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</si>
  <si>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</si>
  <si>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</si>
  <si>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</si>
  <si>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</si>
  <si>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</si>
  <si>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</si>
  <si>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</si>
  <si>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</si>
  <si>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</si>
  <si>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</si>
  <si>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</si>
  <si>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</si>
  <si>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</si>
  <si>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</si>
  <si>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</si>
  <si>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</si>
  <si>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</si>
  <si>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</si>
  <si>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</si>
  <si>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</si>
  <si>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</si>
  <si>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</si>
  <si>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</si>
  <si>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</si>
  <si>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</si>
  <si>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</si>
  <si>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</si>
  <si>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</si>
  <si>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</si>
  <si>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</si>
  <si>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</si>
  <si>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</si>
  <si>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</si>
  <si>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</si>
  <si>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</si>
  <si>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</si>
  <si>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</si>
  <si>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</si>
  <si>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</si>
  <si>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</si>
  <si>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</si>
  <si>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</si>
  <si>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</si>
  <si>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</si>
  <si>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</si>
  <si>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</si>
  <si>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</si>
  <si>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</si>
  <si>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</si>
  <si>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</si>
  <si>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</si>
  <si>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</si>
  <si>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</si>
  <si>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</si>
  <si>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</si>
  <si>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</si>
  <si>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</si>
  <si>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</si>
  <si>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</si>
  <si>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</si>
  <si>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</si>
  <si>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</si>
  <si>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</si>
  <si>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</si>
  <si>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</si>
  <si>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</si>
  <si>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</si>
  <si>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</si>
  <si>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</si>
  <si>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</si>
  <si>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</si>
  <si>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</si>
  <si>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</si>
  <si>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</si>
  <si>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</si>
  <si>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</si>
  <si>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</si>
  <si>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</si>
  <si>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</si>
  <si>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</si>
  <si>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</si>
  <si>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</si>
  <si>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</si>
  <si>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</si>
  <si>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</si>
  <si>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</si>
  <si>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</si>
  <si>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</si>
  <si>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</si>
  <si>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</si>
  <si>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</si>
  <si>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</si>
  <si>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</si>
  <si>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</si>
  <si>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</si>
  <si>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</si>
  <si>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</si>
  <si>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</si>
  <si>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</si>
  <si>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</si>
  <si>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</si>
  <si>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</si>
  <si>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</si>
  <si>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</si>
  <si>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</si>
  <si>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</si>
  <si>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</si>
  <si>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</si>
  <si>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</si>
  <si>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</si>
  <si>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</si>
  <si>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</si>
  <si>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</si>
  <si>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</si>
  <si>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</si>
  <si>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</si>
  <si>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</si>
  <si>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</si>
  <si>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</si>
  <si>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</si>
  <si>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</si>
  <si>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</si>
  <si>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</si>
  <si>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</si>
  <si>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</si>
  <si>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</si>
  <si>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</si>
  <si>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</si>
  <si>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</si>
  <si>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</si>
  <si>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</si>
  <si>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</si>
  <si>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</si>
  <si>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</si>
  <si>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</si>
  <si>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</si>
  <si>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</si>
  <si>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</si>
  <si>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</si>
  <si>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</si>
  <si>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</si>
  <si>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</si>
  <si>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</si>
  <si>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</si>
  <si>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</si>
  <si>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</si>
  <si>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</si>
  <si>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</si>
  <si>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</si>
  <si>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</si>
  <si>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</si>
  <si>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</si>
  <si>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</si>
  <si>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</si>
  <si>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</si>
  <si>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</si>
  <si>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</si>
  <si>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</si>
  <si>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</si>
  <si>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</si>
  <si>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</si>
  <si>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</si>
  <si>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</si>
  <si>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</si>
  <si>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</si>
  <si>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</si>
  <si>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</si>
  <si>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</si>
  <si>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</si>
  <si>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</si>
  <si>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</si>
  <si>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</si>
  <si>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</si>
  <si>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</si>
  <si>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</si>
  <si>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</si>
  <si>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</si>
  <si>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</si>
  <si>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</si>
  <si>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</si>
  <si>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</si>
  <si>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</si>
  <si>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</si>
  <si>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</si>
  <si>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</si>
  <si>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</si>
  <si>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</si>
  <si>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</si>
  <si>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</si>
  <si>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</si>
  <si>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</si>
  <si>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</si>
  <si>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</si>
  <si>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</si>
  <si>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</si>
  <si>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</si>
  <si>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</si>
  <si>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</si>
  <si>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</si>
  <si>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</si>
  <si>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</si>
  <si>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</si>
  <si>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</si>
  <si>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</si>
  <si>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</si>
  <si>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</si>
  <si>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</si>
  <si>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</si>
  <si>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</si>
  <si>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</si>
  <si>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</si>
  <si>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</si>
  <si>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</si>
  <si>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</si>
  <si>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</si>
  <si>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</si>
  <si>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</si>
  <si>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</si>
  <si>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</si>
  <si>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</si>
  <si>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</si>
  <si>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</si>
  <si>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</si>
  <si>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</si>
  <si>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</si>
  <si>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</si>
  <si>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</si>
  <si>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</si>
  <si>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</si>
  <si>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</si>
  <si>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</si>
  <si>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</si>
  <si>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</si>
  <si>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</si>
  <si>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</si>
  <si>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</si>
  <si>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</si>
  <si>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</si>
  <si>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</si>
  <si>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</si>
  <si>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</si>
  <si>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</si>
  <si>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</si>
  <si>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</si>
  <si>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</si>
  <si>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</si>
  <si>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</si>
  <si>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</si>
  <si>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</si>
  <si>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</si>
  <si>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</si>
  <si>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</si>
  <si>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</si>
  <si>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</si>
  <si>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</si>
  <si>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</si>
  <si>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</si>
  <si>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</si>
  <si>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</si>
  <si>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</si>
  <si>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</si>
  <si>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</si>
  <si>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</si>
  <si>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</si>
  <si>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</si>
  <si>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</si>
  <si>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</si>
  <si>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</si>
  <si>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</si>
  <si>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</si>
  <si>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</si>
  <si>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</si>
  <si>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</si>
  <si>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</si>
  <si>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</si>
  <si>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</si>
  <si>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</si>
  <si>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</si>
  <si>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</si>
  <si>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</si>
  <si>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</si>
  <si>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</si>
  <si>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</si>
  <si>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</si>
  <si>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</si>
  <si>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</si>
  <si>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</si>
  <si>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</si>
  <si>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</si>
  <si>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</si>
  <si>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</si>
  <si>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</si>
  <si>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</si>
  <si>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</si>
  <si>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</si>
  <si>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</si>
  <si>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</si>
  <si>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</si>
  <si>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</si>
  <si>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</si>
  <si>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</si>
  <si>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</si>
  <si>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</si>
  <si>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</si>
  <si>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</si>
  <si>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</si>
  <si>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</si>
  <si>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</si>
  <si>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</si>
  <si>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</si>
  <si>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</si>
  <si>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</si>
  <si>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</si>
  <si>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</si>
  <si>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</si>
  <si>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</si>
  <si>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</si>
  <si>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</si>
  <si>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</si>
  <si>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</si>
  <si>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</si>
  <si>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</si>
  <si>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</si>
  <si>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</si>
  <si>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</si>
  <si>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</si>
  <si>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</si>
  <si>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</si>
  <si>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</si>
  <si>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</si>
  <si>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</si>
  <si>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</si>
  <si>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</si>
  <si>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</si>
  <si>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</si>
  <si>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</si>
  <si>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</si>
  <si>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</si>
  <si>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</si>
  <si>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</si>
  <si>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</si>
  <si>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</si>
  <si>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</si>
  <si>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</si>
  <si>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</si>
  <si>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</si>
  <si>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</si>
  <si>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</si>
  <si>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</si>
  <si>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</si>
  <si>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</si>
  <si>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</si>
  <si>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</si>
  <si>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</si>
  <si>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</si>
  <si>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</si>
  <si>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</si>
  <si>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</si>
  <si>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</si>
  <si>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</si>
  <si>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</si>
  <si>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</si>
  <si>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</si>
  <si>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</si>
  <si>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</si>
  <si>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</si>
  <si>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</si>
  <si>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</si>
  <si>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</si>
  <si>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</si>
  <si>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</si>
  <si>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</si>
  <si>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</si>
  <si>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</si>
  <si>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</si>
  <si>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</si>
  <si>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</si>
  <si>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</si>
  <si>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</si>
  <si>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</si>
  <si>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</si>
  <si>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</si>
  <si>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</si>
  <si>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</si>
  <si>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</si>
  <si>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</si>
  <si>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</si>
  <si>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</si>
  <si>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</si>
  <si>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</si>
  <si>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</si>
  <si>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</si>
  <si>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</si>
  <si>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</si>
  <si>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</si>
  <si>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</si>
  <si>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</si>
  <si>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</si>
  <si>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</si>
  <si>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</si>
  <si>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</si>
  <si>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</si>
  <si>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</si>
  <si>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</si>
  <si>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</si>
  <si>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</si>
  <si>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</si>
  <si>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</si>
  <si>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</si>
  <si>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</si>
  <si>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</si>
  <si>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</si>
  <si>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</si>
  <si>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</si>
  <si>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</si>
  <si>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</si>
  <si>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</si>
  <si>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</si>
  <si>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</si>
  <si>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</si>
  <si>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</si>
  <si>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</si>
  <si>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</si>
  <si>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</si>
  <si>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</si>
  <si>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</si>
  <si>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</si>
  <si>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</si>
  <si>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</si>
  <si>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</si>
  <si>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</si>
  <si>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</si>
  <si>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</si>
  <si>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</si>
  <si>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</si>
  <si>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</si>
  <si>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</si>
  <si>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</si>
  <si>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</si>
  <si>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</si>
  <si>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</si>
  <si>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</si>
  <si>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</si>
  <si>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</si>
  <si>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</si>
  <si>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</si>
  <si>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</si>
  <si>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</si>
  <si>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</si>
  <si>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</si>
  <si>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</si>
  <si>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</si>
  <si>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</si>
  <si>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</si>
  <si>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</si>
  <si>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</si>
  <si>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</si>
  <si>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</si>
  <si>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</si>
  <si>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</si>
  <si>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</si>
  <si>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</si>
  <si>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</si>
  <si>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</si>
  <si>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</si>
  <si>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</si>
  <si>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</si>
  <si>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</si>
  <si>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</si>
  <si>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</si>
  <si>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</si>
  <si>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</si>
  <si>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</si>
  <si>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</si>
  <si>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</si>
  <si>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</si>
  <si>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</si>
  <si>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</si>
  <si>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</si>
  <si>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</si>
  <si>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</si>
  <si>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</si>
  <si>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</si>
  <si>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</si>
  <si>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</si>
  <si>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</si>
  <si>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</si>
  <si>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</si>
  <si>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</si>
  <si>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</si>
  <si>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</si>
  <si>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</si>
  <si>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</si>
  <si>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</si>
  <si>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</si>
  <si>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</si>
  <si>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</si>
  <si>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</si>
  <si>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</si>
  <si>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</si>
  <si>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</si>
  <si>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</si>
  <si>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</si>
  <si>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</si>
  <si>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</si>
  <si>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</si>
  <si>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</si>
  <si>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</si>
  <si>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</si>
  <si>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</si>
  <si>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</si>
  <si>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</si>
  <si>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</si>
  <si>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</si>
  <si>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</si>
  <si>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</si>
  <si>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</si>
  <si>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</si>
  <si>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</si>
  <si>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</si>
  <si>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</si>
  <si>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</si>
  <si>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</si>
  <si>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</si>
  <si>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</si>
  <si>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</si>
  <si>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</si>
  <si>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</si>
  <si>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</si>
  <si>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</si>
  <si>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</si>
  <si>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</si>
  <si>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</si>
  <si>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</si>
  <si>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</si>
  <si>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</si>
  <si>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</si>
  <si>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</si>
  <si>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</si>
  <si>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</si>
  <si>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</si>
  <si>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</si>
  <si>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</si>
  <si>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</si>
  <si>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</si>
  <si>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</si>
  <si>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</si>
  <si>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</si>
  <si>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</si>
  <si>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</si>
  <si>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</si>
  <si>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</si>
  <si>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</si>
  <si>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</si>
  <si>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</si>
  <si>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</si>
  <si>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</si>
  <si>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</si>
  <si>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</si>
  <si>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</si>
  <si>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</si>
  <si>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</si>
  <si>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</si>
  <si>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</si>
  <si>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</si>
  <si>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</si>
  <si>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</si>
  <si>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</si>
  <si>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</si>
  <si>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</si>
  <si>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</si>
  <si>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</si>
  <si>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</si>
  <si>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</si>
  <si>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</si>
  <si>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</si>
  <si>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</si>
  <si>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</si>
  <si>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</si>
  <si>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</si>
  <si>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</si>
  <si>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</si>
  <si>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</si>
  <si>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</si>
  <si>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</si>
  <si>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</si>
  <si>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</si>
  <si>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</si>
  <si>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</si>
  <si>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</si>
  <si>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</si>
  <si>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</si>
  <si>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</si>
  <si>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</si>
  <si>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</si>
  <si>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</si>
  <si>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</si>
  <si>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</si>
  <si>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</si>
  <si>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</si>
  <si>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</si>
  <si>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</si>
  <si>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</si>
  <si>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</si>
  <si>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</si>
  <si>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</si>
  <si>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</si>
  <si>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</si>
  <si>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</si>
  <si>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</si>
  <si>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</si>
  <si>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</si>
  <si>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</si>
  <si>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</si>
  <si>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</si>
  <si>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</si>
  <si>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</si>
  <si>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</si>
  <si>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</si>
  <si>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</si>
  <si>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</si>
  <si>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</si>
  <si>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</si>
  <si>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</si>
  <si>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</si>
  <si>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</si>
  <si>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</si>
  <si>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</si>
  <si>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</si>
  <si>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</si>
  <si>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</si>
  <si>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</si>
  <si>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</si>
  <si>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</si>
  <si>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</si>
  <si>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</si>
  <si>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</si>
  <si>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</si>
  <si>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</si>
  <si>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</si>
  <si>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</si>
  <si>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</si>
  <si>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</si>
  <si>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</si>
  <si>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</si>
  <si>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</si>
  <si>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</si>
  <si>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</si>
  <si>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</si>
  <si>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</si>
  <si>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</si>
  <si>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</si>
  <si>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</si>
  <si>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</si>
  <si>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</si>
  <si>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</si>
  <si>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</si>
  <si>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</si>
  <si>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</si>
  <si>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</si>
  <si>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</si>
  <si>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</si>
  <si>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</si>
  <si>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</si>
  <si>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</si>
  <si>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</si>
  <si>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</si>
  <si>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</si>
  <si>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</si>
  <si>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</si>
  <si>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</si>
  <si>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</si>
  <si>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</si>
  <si>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</si>
  <si>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</si>
  <si>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</si>
  <si>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</si>
  <si>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</si>
  <si>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</si>
  <si>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</si>
  <si>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</si>
  <si>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</si>
  <si>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</si>
  <si>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</si>
  <si>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</si>
  <si>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</si>
  <si>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</si>
  <si>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</si>
  <si>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</si>
  <si>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</si>
  <si>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</si>
  <si>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</si>
  <si>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</si>
  <si>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</si>
  <si>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</si>
  <si>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</si>
  <si>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</si>
  <si>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</si>
  <si>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</si>
  <si>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</si>
  <si>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</si>
  <si>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</si>
  <si>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</si>
  <si>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</si>
  <si>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</si>
  <si>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</si>
  <si>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</si>
  <si>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</si>
  <si>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</si>
  <si>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</si>
  <si>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</si>
  <si>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</si>
  <si>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</si>
  <si>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</si>
  <si>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</si>
  <si>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</si>
  <si>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</si>
  <si>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</si>
  <si>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</si>
  <si>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</si>
  <si>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</si>
  <si>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</si>
  <si>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</si>
  <si>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</si>
  <si>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</si>
  <si>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</si>
  <si>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</si>
  <si>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</si>
  <si>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</si>
  <si>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</si>
  <si>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</si>
  <si>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</si>
  <si>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</si>
  <si>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</si>
  <si>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</si>
  <si>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</si>
  <si>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</si>
  <si>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</si>
  <si>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</si>
  <si>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</si>
  <si>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</si>
  <si>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</si>
  <si>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</si>
  <si>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</si>
  <si>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</si>
  <si>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</si>
  <si>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</si>
  <si>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</si>
  <si>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</si>
  <si>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</si>
  <si>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</si>
  <si>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</si>
  <si>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</si>
  <si>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</si>
  <si>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</si>
  <si>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</si>
  <si>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</si>
  <si>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</si>
  <si>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</si>
  <si>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</si>
  <si>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</si>
  <si>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</si>
  <si>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</si>
  <si>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</si>
  <si>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</si>
  <si>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</si>
  <si>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</si>
  <si>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</si>
  <si>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</si>
  <si>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</si>
  <si>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</si>
  <si>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</si>
  <si>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</si>
  <si>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</si>
  <si>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</si>
  <si>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</si>
  <si>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</si>
  <si>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</si>
  <si>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</si>
  <si>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</si>
  <si>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</si>
  <si>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</si>
  <si>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</si>
  <si>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</si>
  <si>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</si>
  <si>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</si>
  <si>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</si>
  <si>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</si>
  <si>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</si>
  <si>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</si>
  <si>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</si>
  <si>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</si>
  <si>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</si>
  <si>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</si>
  <si>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</si>
  <si>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</si>
  <si>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</si>
  <si>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</si>
  <si>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</si>
  <si>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</si>
  <si>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</si>
  <si>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</si>
  <si>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</si>
  <si>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</si>
  <si>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</si>
  <si>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</si>
  <si>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</si>
  <si>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</si>
  <si>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</si>
  <si>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</si>
  <si>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</si>
  <si>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</si>
  <si>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</si>
  <si>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</si>
  <si>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</si>
  <si>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</si>
  <si>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</si>
  <si>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</si>
  <si>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</si>
  <si>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</si>
  <si>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</si>
  <si>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</si>
  <si>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</si>
  <si>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</si>
  <si>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</si>
  <si>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</si>
  <si>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</si>
  <si>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</si>
  <si>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</si>
  <si>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</si>
  <si>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</si>
  <si>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</si>
  <si>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</si>
  <si>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</si>
  <si>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</si>
  <si>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</si>
  <si>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</si>
  <si>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</si>
  <si>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</si>
  <si>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</si>
  <si>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</si>
  <si>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</si>
  <si>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</si>
  <si>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</si>
  <si>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</si>
  <si>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</si>
  <si>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</si>
  <si>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</si>
  <si>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</si>
  <si>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</si>
  <si>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</si>
  <si>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</si>
  <si>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</si>
  <si>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</si>
  <si>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</si>
  <si>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</si>
  <si>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</si>
  <si>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</si>
  <si>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</si>
  <si>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</si>
  <si>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</si>
  <si>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</si>
  <si>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</si>
  <si>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</si>
  <si>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</si>
  <si>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</si>
  <si>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</si>
  <si>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</si>
  <si>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</si>
  <si>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</si>
  <si>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</si>
  <si>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</si>
  <si>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</si>
  <si>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</si>
  <si>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</si>
  <si>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</si>
  <si>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</si>
  <si>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</si>
  <si>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</si>
  <si>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</si>
  <si>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</si>
  <si>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</si>
  <si>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</si>
  <si>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</si>
  <si>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</si>
  <si>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</si>
  <si>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</si>
  <si>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</si>
  <si>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</si>
  <si>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</si>
  <si>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</si>
  <si>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</si>
  <si>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</si>
  <si>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</si>
  <si>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</si>
  <si>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</si>
  <si>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</si>
  <si>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</si>
  <si>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</si>
  <si>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</si>
  <si>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</si>
  <si>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</si>
  <si>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</si>
  <si>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</si>
  <si>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</si>
  <si>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</si>
  <si>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</si>
  <si>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</si>
  <si>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</si>
  <si>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</si>
  <si>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</si>
  <si>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</si>
  <si>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</si>
  <si>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</si>
  <si>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</si>
  <si>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</si>
  <si>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</si>
  <si>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</si>
  <si>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</si>
  <si>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</si>
  <si>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</si>
  <si>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</si>
  <si>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</si>
  <si>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</si>
  <si>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</si>
  <si>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</si>
  <si>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</si>
  <si>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</si>
  <si>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</si>
  <si>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</si>
  <si>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</si>
  <si>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</si>
  <si>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</si>
  <si>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</si>
  <si>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</si>
  <si>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</si>
  <si>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</si>
  <si>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</si>
  <si>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</si>
  <si>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</si>
  <si>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</si>
  <si>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</si>
  <si>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</si>
  <si>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</si>
  <si>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</si>
  <si>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</si>
  <si>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</si>
  <si>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</si>
  <si>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</si>
  <si>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</si>
  <si>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</si>
  <si>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</si>
  <si>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</si>
  <si>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</si>
  <si>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</si>
  <si>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</si>
  <si>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</si>
  <si>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</si>
  <si>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</si>
  <si>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</si>
  <si>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</si>
  <si>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</si>
  <si>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</si>
  <si>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</si>
  <si>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</si>
  <si>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</si>
  <si>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</si>
  <si>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</si>
  <si>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</si>
  <si>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</si>
  <si>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</si>
  <si>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</si>
  <si>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</si>
  <si>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</si>
  <si>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</si>
  <si>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</si>
  <si>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</si>
  <si>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</si>
  <si>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</si>
  <si>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</si>
  <si>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</si>
  <si>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</si>
  <si>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</si>
  <si>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</si>
  <si>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</si>
  <si>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</si>
  <si>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</si>
  <si>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</si>
  <si>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</si>
  <si>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</si>
  <si>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</si>
  <si>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</si>
  <si>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</si>
  <si>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</si>
  <si>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</si>
  <si>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</si>
  <si>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</si>
  <si>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</si>
  <si>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</si>
  <si>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</si>
  <si>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</si>
  <si>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</si>
  <si>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</si>
  <si>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</si>
  <si>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</si>
  <si>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</si>
  <si>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</si>
  <si>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</si>
  <si>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</si>
  <si>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</si>
  <si>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</si>
  <si>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</si>
  <si>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</si>
  <si>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</si>
  <si>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</si>
  <si>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</si>
  <si>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</si>
  <si>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</si>
  <si>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</si>
  <si>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</si>
  <si>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</si>
  <si>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</si>
  <si>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</si>
  <si>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</si>
  <si>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</si>
  <si>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</si>
  <si>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</si>
  <si>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</si>
  <si>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</si>
  <si>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</si>
  <si>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</si>
  <si>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</si>
  <si>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</si>
  <si>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</si>
  <si>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</si>
  <si>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</si>
  <si>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</si>
  <si>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</si>
  <si>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</si>
  <si>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</si>
  <si>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</si>
  <si>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</si>
  <si>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</si>
  <si>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</si>
  <si>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</si>
  <si>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</si>
  <si>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</si>
  <si>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</si>
  <si>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</si>
  <si>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</si>
  <si>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</si>
  <si>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</si>
  <si>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</si>
  <si>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</si>
  <si>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</si>
  <si>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</si>
  <si>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</si>
  <si>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</si>
  <si>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</si>
  <si>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</si>
  <si>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</si>
  <si>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</si>
  <si>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</si>
  <si>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</si>
  <si>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</si>
  <si>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</si>
  <si>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</si>
  <si>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</si>
  <si>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</si>
  <si>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</si>
  <si>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</si>
  <si>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</si>
  <si>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</si>
  <si>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</si>
  <si>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</si>
  <si>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</si>
  <si>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</si>
  <si>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</si>
  <si>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</si>
  <si>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</si>
  <si>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</si>
  <si>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</si>
  <si>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</si>
  <si>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</si>
  <si>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</si>
  <si>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</si>
  <si>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</si>
  <si>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</si>
  <si>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</si>
  <si>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</si>
  <si>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</si>
  <si>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</si>
  <si>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</si>
  <si>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</si>
  <si>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</si>
  <si>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</si>
  <si>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</si>
  <si>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</si>
  <si>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</si>
  <si>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</si>
  <si>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</si>
  <si>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</si>
  <si>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</si>
  <si>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</si>
  <si>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</si>
  <si>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</si>
  <si>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</si>
  <si>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</si>
  <si>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</si>
  <si>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</si>
  <si>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</si>
  <si>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</si>
  <si>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</si>
  <si>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</si>
  <si>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</si>
  <si>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</si>
  <si>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</si>
  <si>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</si>
  <si>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</si>
  <si>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</si>
  <si>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</si>
  <si>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</si>
  <si>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</si>
  <si>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</si>
  <si>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</si>
  <si>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</si>
  <si>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</si>
  <si>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</si>
  <si>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</si>
  <si>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</si>
  <si>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</si>
  <si>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</si>
  <si>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</si>
  <si>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</si>
  <si>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</si>
  <si>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</si>
  <si>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</si>
  <si>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</si>
  <si>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</si>
  <si>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</si>
  <si>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</si>
  <si>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</si>
  <si>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</si>
  <si>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</si>
  <si>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</si>
  <si>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</si>
  <si>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</si>
  <si>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</si>
  <si>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</si>
  <si>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</si>
  <si>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</si>
  <si>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</si>
  <si>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</si>
  <si>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</si>
  <si>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</si>
  <si>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</si>
  <si>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</si>
  <si>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</si>
  <si>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</si>
  <si>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</si>
  <si>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</si>
  <si>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</si>
  <si>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</si>
  <si>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</si>
  <si>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</si>
  <si>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</si>
  <si>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</si>
  <si>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</si>
  <si>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</si>
  <si>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</si>
  <si>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</si>
  <si>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</si>
  <si>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</si>
  <si>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</si>
  <si>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</si>
  <si>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</si>
  <si>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</si>
  <si>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</si>
  <si>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</si>
  <si>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</si>
  <si>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</si>
  <si>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</si>
  <si>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</si>
  <si>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</si>
  <si>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</si>
  <si>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</si>
  <si>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</si>
  <si>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</si>
  <si>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</si>
  <si>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</si>
  <si>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</si>
  <si>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</si>
  <si>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</si>
  <si>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</si>
  <si>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</si>
  <si>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</si>
  <si>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</si>
  <si>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</si>
  <si>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</si>
  <si>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</si>
  <si>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</si>
  <si>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</si>
  <si>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</si>
  <si>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</si>
  <si>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</si>
  <si>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</si>
  <si>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</si>
  <si>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</si>
  <si>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</si>
  <si>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</si>
  <si>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</si>
  <si>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</si>
  <si>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</si>
  <si>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</si>
  <si>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</si>
  <si>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</si>
  <si>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</si>
  <si>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</si>
  <si>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</si>
  <si>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</si>
  <si>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</si>
  <si>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</si>
  <si>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</si>
  <si>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</si>
  <si>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</si>
  <si>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</si>
  <si>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</si>
  <si>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</si>
  <si>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</si>
  <si>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</si>
  <si>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</si>
  <si>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</si>
  <si>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</si>
  <si>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</si>
  <si>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</si>
  <si>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</si>
  <si>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</si>
  <si>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</si>
  <si>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</si>
  <si>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</si>
  <si>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</si>
  <si>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</si>
  <si>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</si>
  <si>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</si>
  <si>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</si>
  <si>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</si>
  <si>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</si>
  <si>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</si>
  <si>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</si>
  <si>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</si>
  <si>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</si>
  <si>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</si>
  <si>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</si>
  <si>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</si>
  <si>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</si>
  <si>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</si>
  <si>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</si>
  <si>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</si>
  <si>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</si>
  <si>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</si>
  <si>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</si>
  <si>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</si>
  <si>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</si>
  <si>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</si>
  <si>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</si>
  <si>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</si>
  <si>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</si>
  <si>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</si>
  <si>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</si>
  <si>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</si>
  <si>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</si>
  <si>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</si>
  <si>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</si>
  <si>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</si>
  <si>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</si>
  <si>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</si>
  <si>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</si>
  <si>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</si>
  <si>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</si>
  <si>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</si>
  <si>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</si>
  <si>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</si>
  <si>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</si>
  <si>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</si>
  <si>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</si>
  <si>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</si>
  <si>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</si>
  <si>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</si>
  <si>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</si>
  <si>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</si>
  <si>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</si>
  <si>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</si>
  <si>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</si>
  <si>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</si>
  <si>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</si>
  <si>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</si>
  <si>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</si>
  <si>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</si>
  <si>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</si>
  <si>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</si>
  <si>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</si>
  <si>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</si>
  <si>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</si>
  <si>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</si>
  <si>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</si>
  <si>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</si>
  <si>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</si>
  <si>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</si>
  <si>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</si>
  <si>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</si>
  <si>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</si>
  <si>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</si>
  <si>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</si>
  <si>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</si>
  <si>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</si>
  <si>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</si>
  <si>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</si>
  <si>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</si>
  <si>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</si>
  <si>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</si>
  <si>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</si>
  <si>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</si>
  <si>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</si>
  <si>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</si>
  <si>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</si>
  <si>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</si>
  <si>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</si>
  <si>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</si>
  <si>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</si>
  <si>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</si>
  <si>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</si>
  <si>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</si>
  <si>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</si>
  <si>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</si>
  <si>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</si>
  <si>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</si>
  <si>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</si>
  <si>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</si>
  <si>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</si>
  <si>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</si>
  <si>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</si>
  <si>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</si>
  <si>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</si>
  <si>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</si>
  <si>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</si>
  <si>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</si>
  <si>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</si>
  <si>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</si>
  <si>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</si>
  <si>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</si>
  <si>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</si>
  <si>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</si>
  <si>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</si>
  <si>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</si>
  <si>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</si>
  <si>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</si>
  <si>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</si>
  <si>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</si>
  <si>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</si>
  <si>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</si>
  <si>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</si>
  <si>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</si>
  <si>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</si>
  <si>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</si>
  <si>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</si>
  <si>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</si>
  <si>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</si>
  <si>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</si>
  <si>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</si>
  <si>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</si>
  <si>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</si>
  <si>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</si>
  <si>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</si>
  <si>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</si>
  <si>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</si>
  <si>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</si>
  <si>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</si>
  <si>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</si>
  <si>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</si>
  <si>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</si>
  <si>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</si>
  <si>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</si>
  <si>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</si>
  <si>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</si>
  <si>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</si>
  <si>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</si>
  <si>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</si>
  <si>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</si>
  <si>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</si>
  <si>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</si>
  <si>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</si>
  <si>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</si>
  <si>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</si>
  <si>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</si>
  <si>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</si>
  <si>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</si>
  <si>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</si>
  <si>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</si>
  <si>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</si>
  <si>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</si>
  <si>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</si>
  <si>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</si>
  <si>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</si>
  <si>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</si>
  <si>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</si>
  <si>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</si>
  <si>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</si>
  <si>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</si>
  <si>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</si>
  <si>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</si>
  <si>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</si>
  <si>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</si>
  <si>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</si>
  <si>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</si>
  <si>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</si>
  <si>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</si>
  <si>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</si>
  <si>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</si>
  <si>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</si>
  <si>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</si>
  <si>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</si>
  <si>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</si>
  <si>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</si>
  <si>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</si>
  <si>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</si>
  <si>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</si>
  <si>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</si>
  <si>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</si>
  <si>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</si>
  <si>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</si>
  <si>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</si>
  <si>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</si>
  <si>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</si>
  <si>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</si>
  <si>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</si>
  <si>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</si>
  <si>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</si>
  <si>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</si>
  <si>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</si>
  <si>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</si>
  <si>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</si>
  <si>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</si>
  <si>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</si>
  <si>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</si>
  <si>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</si>
  <si>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</si>
  <si>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</si>
  <si>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</si>
  <si>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</si>
  <si>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</si>
  <si>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</si>
  <si>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</si>
  <si>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</si>
  <si>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</si>
  <si>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</si>
  <si>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</si>
  <si>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</si>
  <si>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</si>
  <si>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</si>
  <si>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</si>
  <si>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</si>
  <si>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</si>
  <si>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</si>
  <si>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</si>
  <si>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</si>
  <si>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</si>
  <si>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</si>
  <si>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</si>
  <si>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</si>
  <si>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</si>
  <si>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</si>
  <si>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</si>
  <si>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</si>
  <si>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</si>
  <si>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</si>
  <si>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</si>
  <si>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</si>
  <si>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</si>
  <si>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</si>
  <si>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</si>
  <si>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</si>
  <si>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</si>
  <si>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</si>
  <si>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</si>
  <si>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</si>
  <si>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</si>
  <si>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</si>
  <si>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</si>
  <si>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</si>
  <si>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</si>
  <si>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</si>
  <si>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</si>
  <si>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</si>
  <si>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</si>
  <si>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</si>
  <si>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</si>
  <si>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</si>
  <si>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</si>
  <si>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</si>
  <si>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</si>
  <si>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</si>
  <si>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</si>
  <si>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</si>
  <si>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</si>
  <si>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</si>
  <si>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</si>
  <si>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</si>
  <si>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</si>
  <si>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</si>
  <si>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</si>
  <si>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</si>
  <si>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</si>
  <si>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</si>
  <si>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</si>
  <si>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</si>
  <si>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</si>
  <si>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</si>
  <si>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</si>
  <si>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</si>
  <si>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</si>
  <si>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</si>
  <si>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</si>
  <si>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</si>
  <si>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</si>
  <si>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</si>
  <si>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</si>
  <si>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</si>
  <si>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</si>
  <si>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</si>
  <si>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</si>
  <si>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</si>
  <si>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</si>
  <si>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</si>
  <si>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</si>
  <si>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</si>
  <si>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</si>
  <si>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</si>
  <si>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</si>
  <si>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</si>
  <si>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</si>
  <si>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</si>
  <si>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</si>
  <si>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</si>
  <si>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</si>
  <si>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</si>
  <si>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</si>
  <si>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</si>
  <si>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</si>
  <si>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</si>
  <si>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</si>
  <si>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</si>
  <si>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</si>
  <si>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</si>
  <si>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</si>
  <si>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</si>
  <si>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</si>
  <si>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</si>
  <si>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</si>
  <si>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</si>
  <si>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</si>
  <si>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</si>
  <si>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</si>
  <si>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</si>
  <si>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</si>
  <si>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</si>
  <si>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</si>
  <si>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</si>
  <si>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</si>
  <si>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</si>
  <si>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</si>
  <si>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</si>
  <si>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</si>
  <si>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</si>
  <si>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</si>
  <si>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</si>
  <si>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</si>
  <si>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</si>
  <si>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</si>
  <si>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</si>
  <si>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</si>
  <si>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</si>
  <si>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</si>
  <si>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</si>
  <si>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</si>
  <si>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</si>
  <si>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</si>
  <si>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</si>
  <si>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</si>
  <si>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</si>
  <si>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</si>
  <si>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</si>
  <si>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</si>
  <si>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</si>
  <si>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</si>
  <si>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</si>
  <si>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</si>
  <si>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</si>
  <si>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</si>
  <si>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</si>
  <si>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</si>
  <si>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</si>
  <si>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</si>
  <si>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</si>
  <si>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</si>
  <si>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</si>
  <si>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</si>
  <si>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</si>
  <si>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</si>
  <si>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</si>
  <si>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</si>
  <si>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</si>
  <si>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</si>
  <si>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</si>
  <si>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</si>
  <si>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</si>
  <si>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</si>
  <si>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</si>
  <si>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</si>
  <si>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</si>
  <si>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</si>
  <si>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</si>
  <si>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</si>
  <si>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</si>
  <si>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</si>
  <si>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</si>
  <si>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</si>
  <si>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</si>
  <si>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</si>
  <si>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</si>
  <si>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</si>
  <si>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</si>
  <si>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</si>
  <si>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</si>
  <si>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</si>
  <si>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</si>
  <si>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</si>
  <si>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</si>
  <si>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</si>
  <si>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</si>
  <si>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</si>
  <si>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</si>
  <si>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</si>
  <si>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</si>
  <si>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</si>
  <si>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</si>
  <si>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</si>
  <si>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</si>
  <si>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</si>
  <si>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</si>
  <si>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</si>
  <si>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</si>
  <si>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</si>
  <si>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</si>
  <si>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</si>
  <si>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</si>
  <si>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</si>
  <si>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</si>
  <si>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</si>
  <si>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</si>
  <si>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</si>
  <si>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</si>
  <si>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</si>
  <si>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</si>
  <si>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</si>
  <si>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</si>
  <si>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</si>
  <si>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</si>
  <si>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</si>
  <si>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</si>
  <si>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</si>
  <si>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</si>
  <si>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</si>
  <si>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</si>
  <si>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</si>
  <si>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</si>
  <si>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</si>
  <si>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</si>
  <si>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</si>
  <si>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</si>
  <si>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</si>
  <si>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</si>
  <si>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</si>
  <si>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</si>
  <si>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</si>
  <si>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</si>
  <si>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</si>
  <si>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</si>
  <si>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</si>
  <si>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</si>
  <si>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</si>
  <si>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</si>
  <si>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</si>
  <si>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</si>
  <si>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</si>
  <si>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</si>
  <si>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</si>
  <si>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</si>
  <si>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</si>
  <si>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</si>
  <si>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</si>
  <si>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</si>
  <si>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</si>
  <si>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</si>
  <si>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</si>
  <si>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</si>
  <si>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</si>
  <si>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</si>
  <si>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</si>
  <si>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</si>
  <si>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</si>
  <si>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</si>
  <si>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</si>
  <si>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</si>
  <si>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</si>
  <si>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</si>
  <si>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</si>
  <si>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</si>
  <si>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</si>
  <si>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</si>
  <si>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</si>
  <si>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</si>
  <si>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</si>
  <si>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</si>
  <si>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</si>
  <si>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</si>
  <si>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</si>
  <si>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</si>
  <si>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</si>
  <si>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</si>
  <si>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</si>
  <si>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</si>
  <si>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</si>
  <si>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</si>
  <si>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</si>
  <si>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</si>
  <si>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</si>
  <si>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</si>
  <si>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</si>
  <si>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</si>
  <si>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</si>
  <si>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</si>
  <si>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</si>
  <si>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</si>
  <si>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</si>
  <si>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</si>
  <si>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</si>
  <si>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</si>
  <si>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</si>
  <si>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</si>
  <si>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</si>
  <si>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</si>
  <si>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</si>
  <si>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</si>
  <si>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</si>
  <si>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</si>
  <si>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</si>
  <si>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</si>
  <si>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</si>
  <si>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</si>
  <si>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</si>
  <si>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</si>
  <si>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</si>
  <si>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</si>
  <si>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</si>
  <si>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</si>
  <si>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</si>
  <si>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</si>
  <si>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</si>
  <si>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</si>
  <si>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</si>
  <si>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</si>
  <si>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</si>
  <si>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</si>
  <si>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</si>
  <si>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</si>
  <si>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</si>
  <si>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</si>
  <si>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</si>
  <si>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</si>
  <si>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</si>
  <si>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</si>
  <si>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</si>
  <si>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</si>
  <si>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</si>
  <si>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</si>
  <si>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</si>
  <si>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</si>
  <si>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</si>
  <si>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</si>
  <si>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</si>
  <si>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</si>
  <si>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</si>
  <si>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</si>
  <si>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</si>
  <si>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</si>
  <si>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</si>
  <si>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</si>
  <si>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</si>
  <si>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</si>
  <si>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</si>
  <si>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</si>
  <si>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</si>
  <si>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</si>
  <si>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</si>
  <si>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</si>
  <si>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</si>
  <si>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</si>
  <si>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</si>
  <si>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</si>
  <si>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</si>
  <si>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</si>
  <si>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</si>
  <si>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</si>
  <si>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</si>
  <si>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</si>
  <si>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</si>
  <si>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</si>
  <si>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</si>
  <si>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</si>
  <si>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</si>
  <si>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</si>
  <si>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</si>
  <si>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</si>
  <si>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</si>
  <si>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</si>
  <si>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</si>
  <si>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</si>
  <si>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</si>
  <si>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</si>
  <si>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</si>
  <si>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</si>
  <si>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</si>
  <si>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</si>
  <si>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</si>
  <si>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</si>
  <si>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</si>
  <si>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</si>
  <si>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</si>
  <si>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</si>
  <si>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</si>
  <si>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</si>
  <si>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</si>
  <si>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</si>
  <si>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</si>
  <si>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</si>
  <si>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</si>
  <si>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</si>
  <si>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</si>
  <si>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</si>
  <si>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</si>
  <si>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</si>
  <si>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</si>
  <si>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</si>
  <si>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</si>
  <si>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</si>
  <si>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</si>
  <si>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</si>
  <si>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</si>
  <si>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</si>
  <si>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</si>
  <si>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</si>
  <si>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</si>
  <si>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</si>
  <si>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</si>
  <si>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</si>
  <si>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</si>
  <si>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</si>
  <si>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</si>
  <si>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</si>
  <si>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</si>
  <si>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</si>
  <si>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</si>
  <si>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</si>
  <si>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</si>
  <si>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</si>
  <si>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</si>
  <si>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</si>
  <si>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</si>
  <si>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</si>
  <si>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</si>
  <si>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</si>
  <si>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</si>
  <si>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</si>
  <si>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</si>
  <si>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</si>
  <si>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</si>
  <si>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</si>
  <si>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</si>
  <si>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</si>
  <si>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</si>
  <si>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</si>
  <si>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</si>
  <si>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</si>
  <si>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</si>
  <si>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</si>
  <si>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</si>
  <si>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</si>
  <si>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</si>
  <si>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</si>
  <si>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</si>
  <si>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</si>
  <si>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</si>
  <si>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</si>
  <si>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</si>
  <si>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</si>
  <si>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</si>
  <si>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</si>
  <si>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</si>
  <si>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</si>
  <si>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</si>
  <si>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</si>
  <si>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</si>
  <si>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</si>
  <si>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</si>
  <si>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</si>
  <si>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</si>
  <si>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</si>
  <si>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</si>
  <si>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</si>
  <si>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</si>
  <si>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</si>
  <si>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</si>
  <si>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</si>
  <si>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</si>
  <si>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</si>
  <si>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</si>
  <si>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</si>
  <si>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</si>
  <si>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</si>
  <si>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</si>
  <si>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</si>
  <si>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</si>
  <si>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</si>
  <si>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</si>
  <si>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</si>
  <si>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</si>
  <si>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</si>
  <si>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</si>
  <si>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</si>
  <si>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</si>
  <si>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</si>
  <si>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</si>
  <si>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</si>
  <si>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</si>
  <si>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</si>
  <si>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</si>
  <si>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</si>
  <si>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</si>
  <si>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</si>
  <si>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</si>
  <si>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</si>
  <si>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</si>
  <si>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</si>
  <si>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</si>
  <si>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</si>
  <si>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</si>
  <si>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</si>
  <si>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</si>
  <si>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</si>
  <si>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</si>
  <si>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</si>
  <si>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</si>
  <si>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</si>
  <si>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</si>
  <si>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</si>
  <si>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</si>
  <si>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</si>
  <si>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</si>
  <si>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</si>
  <si>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</si>
  <si>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</si>
  <si>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</si>
  <si>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</si>
  <si>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</si>
  <si>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</si>
  <si>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</si>
  <si>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</si>
  <si>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</si>
  <si>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</si>
  <si>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</si>
  <si>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</si>
  <si>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</si>
  <si>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</si>
  <si>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</si>
  <si>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</si>
  <si>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</si>
  <si>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</si>
  <si>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</si>
  <si>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</si>
  <si>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</si>
  <si>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</si>
  <si>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</si>
  <si>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</si>
  <si>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</si>
  <si>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</si>
  <si>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</si>
  <si>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</si>
  <si>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</si>
  <si>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</si>
  <si>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</si>
  <si>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</si>
  <si>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</si>
  <si>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</si>
  <si>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</si>
  <si>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</si>
  <si>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</si>
  <si>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</si>
  <si>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</si>
  <si>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</si>
  <si>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</si>
  <si>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</si>
  <si>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</si>
  <si>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</si>
  <si>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</si>
  <si>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</si>
  <si>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</si>
  <si>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</si>
  <si>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</si>
  <si>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</si>
  <si>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</si>
  <si>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</si>
  <si>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</si>
  <si>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</si>
  <si>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</si>
  <si>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</si>
  <si>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</si>
  <si>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</si>
  <si>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</si>
  <si>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</si>
  <si>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</si>
  <si>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</si>
  <si>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</si>
  <si>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</si>
  <si>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</si>
  <si>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</si>
  <si>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</si>
  <si>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</si>
  <si>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</si>
  <si>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</si>
  <si>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</si>
  <si>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</si>
  <si>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</si>
  <si>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</si>
  <si>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</si>
  <si>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</si>
  <si>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</si>
  <si>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</si>
  <si>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</si>
  <si>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</si>
  <si>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</si>
  <si>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</si>
  <si>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</si>
  <si>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</si>
  <si>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</si>
  <si>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</si>
  <si>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</si>
  <si>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</si>
  <si>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</si>
  <si>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</si>
  <si>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</si>
  <si>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</si>
  <si>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</si>
  <si>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</si>
  <si>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</si>
  <si>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</si>
  <si>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</si>
  <si>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</si>
  <si>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</si>
  <si>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</si>
  <si>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</si>
  <si>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</si>
  <si>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</si>
  <si>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</si>
  <si>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</si>
  <si>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</si>
  <si>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</si>
  <si>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</si>
  <si>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</si>
  <si>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</si>
  <si>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</si>
  <si>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</si>
  <si>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</si>
  <si>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</si>
  <si>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</si>
  <si>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</si>
  <si>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</si>
  <si>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</si>
  <si>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</si>
  <si>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</si>
  <si>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</si>
  <si>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</si>
  <si>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</si>
  <si>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</si>
  <si>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</si>
  <si>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</si>
  <si>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</si>
  <si>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</si>
  <si>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</si>
  <si>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</si>
  <si>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</si>
  <si>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</si>
  <si>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</si>
  <si>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</si>
  <si>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</si>
  <si>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</si>
  <si>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</si>
  <si>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</si>
  <si>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</si>
  <si>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</si>
  <si>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</si>
  <si>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</si>
  <si>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</si>
  <si>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</si>
  <si>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</si>
  <si>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</si>
  <si>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</si>
  <si>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</si>
  <si>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</si>
  <si>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</si>
  <si>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</si>
  <si>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</si>
  <si>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</si>
  <si>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</si>
  <si>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</si>
  <si>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</si>
  <si>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</si>
  <si>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</si>
  <si>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</si>
  <si>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</si>
  <si>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</si>
  <si>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</si>
  <si>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</si>
  <si>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</si>
  <si>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</si>
  <si>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</si>
  <si>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</si>
  <si>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</si>
  <si>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</si>
  <si>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</si>
  <si>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</si>
  <si>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</si>
  <si>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</si>
  <si>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</si>
  <si>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</si>
  <si>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</si>
  <si>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</si>
  <si>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</si>
  <si>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</si>
  <si>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</si>
  <si>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</si>
  <si>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</si>
  <si>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</si>
  <si>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</si>
  <si>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</si>
  <si>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</si>
  <si>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</si>
  <si>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</si>
  <si>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</si>
  <si>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</si>
  <si>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</si>
  <si>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</si>
  <si>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</si>
  <si>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</si>
  <si>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</si>
  <si>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</si>
  <si>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</si>
  <si>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</si>
  <si>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</si>
  <si>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</si>
  <si>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</si>
  <si>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</si>
  <si>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</si>
  <si>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</si>
  <si>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</si>
  <si>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</si>
  <si>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</si>
  <si>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</si>
  <si>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</si>
  <si>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</si>
  <si>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</si>
  <si>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</si>
  <si>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</si>
  <si>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</si>
  <si>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</si>
  <si>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</si>
  <si>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</si>
  <si>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</si>
  <si>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</si>
  <si>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</si>
  <si>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</si>
  <si>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</si>
  <si>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</si>
  <si>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</si>
  <si>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</si>
  <si>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</si>
  <si>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</si>
  <si>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</si>
  <si>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</si>
  <si>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</si>
  <si>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</si>
  <si>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</si>
  <si>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</si>
  <si>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</si>
  <si>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</si>
  <si>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</si>
  <si>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</si>
  <si>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</si>
  <si>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</si>
  <si>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</si>
  <si>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</si>
  <si>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</si>
  <si>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</si>
  <si>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</si>
  <si>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</si>
  <si>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</si>
  <si>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</si>
  <si>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</si>
  <si>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</si>
  <si>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</si>
  <si>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</si>
  <si>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</si>
  <si>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</si>
  <si>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</si>
  <si>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</si>
  <si>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</si>
  <si>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</si>
  <si>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</si>
  <si>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</si>
  <si>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</si>
  <si>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</si>
  <si>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</si>
  <si>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</si>
  <si>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</si>
  <si>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</si>
  <si>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</si>
  <si>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</si>
  <si>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</si>
  <si>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</si>
  <si>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</si>
  <si>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</si>
  <si>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</si>
  <si>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</si>
  <si>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</si>
  <si>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</si>
  <si>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</si>
  <si>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</si>
  <si>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</si>
  <si>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</si>
  <si>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</si>
  <si>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</si>
  <si>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</si>
  <si>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</si>
  <si>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</si>
  <si>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</si>
  <si>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</si>
  <si>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</si>
  <si>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</si>
  <si>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</si>
  <si>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</si>
  <si>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</si>
  <si>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</si>
  <si>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</si>
  <si>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</si>
  <si>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</si>
  <si>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</si>
  <si>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</si>
  <si>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</si>
  <si>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</si>
  <si>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</si>
  <si>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</si>
  <si>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</si>
  <si>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</si>
  <si>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</si>
  <si>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</si>
  <si>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</si>
  <si>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</si>
  <si>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</si>
  <si>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</si>
  <si>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</si>
  <si>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</si>
  <si>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</si>
  <si>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</si>
  <si>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</si>
  <si>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</si>
  <si>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</si>
  <si>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</si>
  <si>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</si>
  <si>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</si>
  <si>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</si>
  <si>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</si>
  <si>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</si>
  <si>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</si>
  <si>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</si>
  <si>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</si>
  <si>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</si>
  <si>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</si>
  <si>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</si>
  <si>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</si>
  <si>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</si>
  <si>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</si>
  <si>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</si>
  <si>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</si>
  <si>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</si>
  <si>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</si>
  <si>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</si>
  <si>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</si>
  <si>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</si>
  <si>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</si>
  <si>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</si>
  <si>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</si>
  <si>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</si>
  <si>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</si>
  <si>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</si>
  <si>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</si>
  <si>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</si>
  <si>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</si>
  <si>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</si>
  <si>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</si>
  <si>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</si>
  <si>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</si>
  <si>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</si>
  <si>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</si>
  <si>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</si>
  <si>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</si>
  <si>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</si>
  <si>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</si>
  <si>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</si>
  <si>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</si>
  <si>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</si>
  <si>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</si>
  <si>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</si>
  <si>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</si>
  <si>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</si>
  <si>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</si>
  <si>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</si>
  <si>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</si>
  <si>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</si>
  <si>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</si>
  <si>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</si>
  <si>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</si>
  <si>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</si>
  <si>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</si>
  <si>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</si>
  <si>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</si>
  <si>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</si>
  <si>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</si>
  <si>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</si>
  <si>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</si>
  <si>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</si>
  <si>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</si>
  <si>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</si>
  <si>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</si>
  <si>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</si>
  <si>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</si>
  <si>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</si>
  <si>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</si>
  <si>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</si>
  <si>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</si>
  <si>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</si>
  <si>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</si>
  <si>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</si>
  <si>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</si>
  <si>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</si>
  <si>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</si>
  <si>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</si>
  <si>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</si>
  <si>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</si>
  <si>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</si>
  <si>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</si>
  <si>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</si>
  <si>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</si>
  <si>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</si>
  <si>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</si>
  <si>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</si>
  <si>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</si>
  <si>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</si>
  <si>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</si>
  <si>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</si>
  <si>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</si>
  <si>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</si>
  <si>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</si>
  <si>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</si>
  <si>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</si>
  <si>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</si>
  <si>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</si>
  <si>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</si>
  <si>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</si>
  <si>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</si>
  <si>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</si>
  <si>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</si>
  <si>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</si>
  <si>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</si>
  <si>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</si>
  <si>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</si>
  <si>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</si>
  <si>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</si>
  <si>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</si>
  <si>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</si>
  <si>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</si>
  <si>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</si>
  <si>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</si>
  <si>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</si>
  <si>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</si>
  <si>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</si>
  <si>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</si>
  <si>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</si>
  <si>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</si>
  <si>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</si>
  <si>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</si>
  <si>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</si>
  <si>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</si>
  <si>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</si>
  <si>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</si>
  <si>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</si>
  <si>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</si>
  <si>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</si>
  <si>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</si>
  <si>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</si>
  <si>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</si>
  <si>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</si>
  <si>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</si>
  <si>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</si>
  <si>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</si>
  <si>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</si>
  <si>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</si>
  <si>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</si>
  <si>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</si>
  <si>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</si>
  <si>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</si>
  <si>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</si>
  <si>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</si>
  <si>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</si>
  <si>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</si>
  <si>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</si>
  <si>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</si>
  <si>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</si>
  <si>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</si>
  <si>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</si>
  <si>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</si>
  <si>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</si>
  <si>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</si>
  <si>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</si>
  <si>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</si>
  <si>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</si>
  <si>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</si>
  <si>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</si>
  <si>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</si>
  <si>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</si>
  <si>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</si>
  <si>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</si>
  <si>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</si>
  <si>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</si>
  <si>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</si>
  <si>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</si>
  <si>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</si>
  <si>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</si>
  <si>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</si>
  <si>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</si>
  <si>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</si>
  <si>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</si>
  <si>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</si>
  <si>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</si>
  <si>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</si>
  <si>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</si>
  <si>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</si>
  <si>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</si>
  <si>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</si>
  <si>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</si>
  <si>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</si>
  <si>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</si>
  <si>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</si>
  <si>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</si>
  <si>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</si>
  <si>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</si>
  <si>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</si>
  <si>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</si>
  <si>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</si>
  <si>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</si>
  <si>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</si>
  <si>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</si>
  <si>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</si>
  <si>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</si>
  <si>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</si>
  <si>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</si>
  <si>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</si>
  <si>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</si>
  <si>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</si>
  <si>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</si>
  <si>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</si>
  <si>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</si>
  <si>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</si>
  <si>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</si>
  <si>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</si>
  <si>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</si>
  <si>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</si>
  <si>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</si>
  <si>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</si>
  <si>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</si>
  <si>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</si>
  <si>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</si>
  <si>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</si>
  <si>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</si>
  <si>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</si>
  <si>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</si>
  <si>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</si>
  <si>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</si>
  <si>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</si>
  <si>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</si>
  <si>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</si>
  <si>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</si>
  <si>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</si>
  <si>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</si>
  <si>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</si>
  <si>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</si>
  <si>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</si>
  <si>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</si>
  <si>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</si>
  <si>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</si>
  <si>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</si>
  <si>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</si>
  <si>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</si>
  <si>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</si>
  <si>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</si>
  <si>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</si>
  <si>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</si>
  <si>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</si>
  <si>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</si>
  <si>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</si>
  <si>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</si>
  <si>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</si>
  <si>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</si>
  <si>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</si>
  <si>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</si>
  <si>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</si>
  <si>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</si>
  <si>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</si>
  <si>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</si>
  <si>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</si>
  <si>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</si>
  <si>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</si>
  <si>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</si>
  <si>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</si>
  <si>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</si>
  <si>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</si>
  <si>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</si>
  <si>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</si>
  <si>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</si>
  <si>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</si>
  <si>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</si>
  <si>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</si>
  <si>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</si>
  <si>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</si>
  <si>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</si>
  <si>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</si>
  <si>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</si>
  <si>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</si>
  <si>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</si>
  <si>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</si>
  <si>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</si>
  <si>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</si>
  <si>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</si>
  <si>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</si>
  <si>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</si>
  <si>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</si>
  <si>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</si>
  <si>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</si>
  <si>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</si>
  <si>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</si>
  <si>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</si>
  <si>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</si>
  <si>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</si>
  <si>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</si>
  <si>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</si>
  <si>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</si>
  <si>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</si>
  <si>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</si>
  <si>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</si>
  <si>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</si>
  <si>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</si>
  <si>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</si>
  <si>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</si>
  <si>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</si>
  <si>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</si>
  <si>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</si>
  <si>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</si>
  <si>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</si>
  <si>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</si>
  <si>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</si>
  <si>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</si>
  <si>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</si>
  <si>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</si>
  <si>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</si>
  <si>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</si>
  <si>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</si>
  <si>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</si>
  <si>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</si>
  <si>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</si>
  <si>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</si>
  <si>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</si>
  <si>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</si>
  <si>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</si>
  <si>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</si>
  <si>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</si>
  <si>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</si>
  <si>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</si>
  <si>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</si>
  <si>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</si>
  <si>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</si>
  <si>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</si>
  <si>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</si>
  <si>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</si>
  <si>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</si>
  <si>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</si>
  <si>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</si>
  <si>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</si>
  <si>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</si>
  <si>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</si>
  <si>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</si>
  <si>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</si>
  <si>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</si>
  <si>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</si>
  <si>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</si>
  <si>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</si>
  <si>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</si>
  <si>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</si>
  <si>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</si>
  <si>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</si>
  <si>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</si>
  <si>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</si>
  <si>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</si>
  <si>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</si>
  <si>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</si>
  <si>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</si>
  <si>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</si>
  <si>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</si>
  <si>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</si>
  <si>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</si>
  <si>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</si>
  <si>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</si>
  <si>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</si>
  <si>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</si>
  <si>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</si>
  <si>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</si>
  <si>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</si>
  <si>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</si>
  <si>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</si>
  <si>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</si>
  <si>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</si>
  <si>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</si>
  <si>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</si>
  <si>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</si>
  <si>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</si>
  <si>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</si>
  <si>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</si>
  <si>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</si>
  <si>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</si>
  <si>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</si>
  <si>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</si>
  <si>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</si>
  <si>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</si>
  <si>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</si>
  <si>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</si>
  <si>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</si>
  <si>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</si>
  <si>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</si>
  <si>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</si>
  <si>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</si>
  <si>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</si>
  <si>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</si>
  <si>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</si>
  <si>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</si>
  <si>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</si>
  <si>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</si>
  <si>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</si>
  <si>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</si>
  <si>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</si>
  <si>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</si>
  <si>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</si>
  <si>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</si>
  <si>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</si>
  <si>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</si>
  <si>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</si>
  <si>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</si>
  <si>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</si>
  <si>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</si>
  <si>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</si>
  <si>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</si>
  <si>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</si>
  <si>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</si>
  <si>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</si>
  <si>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</si>
  <si>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</si>
  <si>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</si>
  <si>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</si>
  <si>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</si>
  <si>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</si>
  <si>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</si>
  <si>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</si>
  <si>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</si>
  <si>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</si>
  <si>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</si>
  <si>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</si>
  <si>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</si>
  <si>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</si>
  <si>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</si>
  <si>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</si>
  <si>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</si>
  <si>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</si>
  <si>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</si>
  <si>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</si>
  <si>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</si>
  <si>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</si>
  <si>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</si>
  <si>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</si>
  <si>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</si>
  <si>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</si>
  <si>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</si>
  <si>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</si>
  <si>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</si>
  <si>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</si>
  <si>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</si>
  <si>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</si>
  <si>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</si>
  <si>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</si>
  <si>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</si>
  <si>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</si>
  <si>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</si>
  <si>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</si>
  <si>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</si>
  <si>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</si>
  <si>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</si>
  <si>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</si>
  <si>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</si>
  <si>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</si>
  <si>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</si>
  <si>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</si>
  <si>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</si>
  <si>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</si>
  <si>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</si>
  <si>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</si>
  <si>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</si>
  <si>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</si>
  <si>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</si>
  <si>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</si>
  <si>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</si>
  <si>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</si>
  <si>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</si>
  <si>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</si>
  <si>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</si>
  <si>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</si>
  <si>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</si>
  <si>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</si>
  <si>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</si>
  <si>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</si>
  <si>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</si>
  <si>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</si>
  <si>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</si>
  <si>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</si>
  <si>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</si>
  <si>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</si>
  <si>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</si>
  <si>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</si>
  <si>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</si>
  <si>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</si>
  <si>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</si>
  <si>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</si>
  <si>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</si>
  <si>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</si>
  <si>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</si>
  <si>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</si>
  <si>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</si>
  <si>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</si>
  <si>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</si>
  <si>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</si>
  <si>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</si>
  <si>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</si>
  <si>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</si>
  <si>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</si>
  <si>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</si>
  <si>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</si>
  <si>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</si>
  <si>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</si>
  <si>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</si>
  <si>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</si>
  <si>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</si>
  <si>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</si>
  <si>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</si>
  <si>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</si>
  <si>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</si>
  <si>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</si>
  <si>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</si>
  <si>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</si>
  <si>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</si>
  <si>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</si>
  <si>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</si>
  <si>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</si>
  <si>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</si>
  <si>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</si>
  <si>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</si>
  <si>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</si>
  <si>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</si>
  <si>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</si>
  <si>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</si>
  <si>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</si>
  <si>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</si>
  <si>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</si>
  <si>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</si>
  <si>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</si>
  <si>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</si>
  <si>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</si>
  <si>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</si>
  <si>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</si>
  <si>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</si>
  <si>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</si>
  <si>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</si>
  <si>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</si>
  <si>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</si>
  <si>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</si>
  <si>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</si>
  <si>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</si>
  <si>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</si>
  <si>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</si>
  <si>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</si>
  <si>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</si>
  <si>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</si>
  <si>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</si>
  <si>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</si>
  <si>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</si>
  <si>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</si>
  <si>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</si>
  <si>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</si>
  <si>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</si>
  <si>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</si>
  <si>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</si>
  <si>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</si>
  <si>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</si>
  <si>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</si>
  <si>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</si>
  <si>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</si>
  <si>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</si>
  <si>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</si>
  <si>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</si>
  <si>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</si>
  <si>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</si>
  <si>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</si>
  <si>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</si>
  <si>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</si>
  <si>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</si>
  <si>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</si>
  <si>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</si>
  <si>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</si>
  <si>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</si>
  <si>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</si>
  <si>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</si>
  <si>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</si>
  <si>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</si>
  <si>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</si>
  <si>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</si>
  <si>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</si>
  <si>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</si>
  <si>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</si>
  <si>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</si>
  <si>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</si>
  <si>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</si>
  <si>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</si>
  <si>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</si>
  <si>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</si>
  <si>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</si>
  <si>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</si>
  <si>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</si>
  <si>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</si>
  <si>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</si>
  <si>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</si>
  <si>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</si>
  <si>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</si>
  <si>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</si>
  <si>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</si>
  <si>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</si>
  <si>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</si>
  <si>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</si>
  <si>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</si>
  <si>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</si>
  <si>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</si>
  <si>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</si>
  <si>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</si>
  <si>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</si>
  <si>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</si>
  <si>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</si>
  <si>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</si>
  <si>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</si>
  <si>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</si>
  <si>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</si>
  <si>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</si>
  <si>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</si>
  <si>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</si>
  <si>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</si>
  <si>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</si>
  <si>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</si>
  <si>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</si>
  <si>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</si>
  <si>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</si>
  <si>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</si>
  <si>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</si>
  <si>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</si>
  <si>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</si>
  <si>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</si>
  <si>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</si>
  <si>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</si>
  <si>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</si>
  <si>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</si>
  <si>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</si>
  <si>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</si>
  <si>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</si>
  <si>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</si>
  <si>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</si>
  <si>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</si>
  <si>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</si>
  <si>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</si>
  <si>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</si>
  <si>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</si>
  <si>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</si>
  <si>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</si>
  <si>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</si>
  <si>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</si>
  <si>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</si>
  <si>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</si>
  <si>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</si>
  <si>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</si>
  <si>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</si>
  <si>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</si>
  <si>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</si>
  <si>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</si>
  <si>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</si>
  <si>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</si>
  <si>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</si>
  <si>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</si>
  <si>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</si>
  <si>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</si>
  <si>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</si>
  <si>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</si>
  <si>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</si>
  <si>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</si>
  <si>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</si>
  <si>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</si>
  <si>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</si>
  <si>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</si>
  <si>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</si>
  <si>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</si>
  <si>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</si>
  <si>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</si>
  <si>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</si>
  <si>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</si>
  <si>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</si>
  <si>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</si>
  <si>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</si>
  <si>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</si>
  <si>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</si>
  <si>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</si>
  <si>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</si>
  <si>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</si>
  <si>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</si>
  <si>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</si>
  <si>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</si>
  <si>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</si>
  <si>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</si>
  <si>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</si>
  <si>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</si>
  <si>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</si>
  <si>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</si>
  <si>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</si>
  <si>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</si>
  <si>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</si>
  <si>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</si>
  <si>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</si>
  <si>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</si>
  <si>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</si>
  <si>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</si>
  <si>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</si>
  <si>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</si>
  <si>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</si>
  <si>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</si>
  <si>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</si>
  <si>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</si>
  <si>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</si>
  <si>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</si>
  <si>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</si>
  <si>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</si>
  <si>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</si>
  <si>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</si>
  <si>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</si>
  <si>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</si>
  <si>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</si>
  <si>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</si>
  <si>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</si>
  <si>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</si>
  <si>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</si>
  <si>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</si>
  <si>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</si>
  <si>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</si>
  <si>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</si>
  <si>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</si>
  <si>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</si>
  <si>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</si>
  <si>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</si>
  <si>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</si>
  <si>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</si>
  <si>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</si>
  <si>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</si>
  <si>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</si>
  <si>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</si>
  <si>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</si>
  <si>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</si>
  <si>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</si>
  <si>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</si>
  <si>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</si>
  <si>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</si>
  <si>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</si>
  <si>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</si>
  <si>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</si>
  <si>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</si>
  <si>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</si>
  <si>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</si>
  <si>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</si>
  <si>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</si>
  <si>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</si>
  <si>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</si>
  <si>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</si>
  <si>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</si>
  <si>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</si>
  <si>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</si>
  <si>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</si>
  <si>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</si>
  <si>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</si>
  <si>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</si>
  <si>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</si>
  <si>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</si>
  <si>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</si>
  <si>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</si>
  <si>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</si>
  <si>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</si>
  <si>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</si>
  <si>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</si>
  <si>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</si>
  <si>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</si>
  <si>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</si>
  <si>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</si>
  <si>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</si>
  <si>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</si>
  <si>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</si>
  <si>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</si>
  <si>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</si>
  <si>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</si>
  <si>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</si>
  <si>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</si>
  <si>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</si>
  <si>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</si>
  <si>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</si>
  <si>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</si>
  <si>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</si>
  <si>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</si>
  <si>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</si>
  <si>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</si>
  <si>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</si>
  <si>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</si>
  <si>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</si>
  <si>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</si>
  <si>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</si>
  <si>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</si>
  <si>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</si>
  <si>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</si>
  <si>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</si>
  <si>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</si>
  <si>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</si>
  <si>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</si>
  <si>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</si>
  <si>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</si>
  <si>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</si>
  <si>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</si>
  <si>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</si>
  <si>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</si>
  <si>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</si>
  <si>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</si>
  <si>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</si>
  <si>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</si>
  <si>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</si>
  <si>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</si>
  <si>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</si>
  <si>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</si>
  <si>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</si>
  <si>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</si>
  <si>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</si>
  <si>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</si>
  <si>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</si>
  <si>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</si>
  <si>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</si>
  <si>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</si>
  <si>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</si>
  <si>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</si>
  <si>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</si>
  <si>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</si>
  <si>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</si>
  <si>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</si>
  <si>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</si>
  <si>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</si>
  <si>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</si>
  <si>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</si>
  <si>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</si>
  <si>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</si>
  <si>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</si>
  <si>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</si>
  <si>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</si>
  <si>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</si>
  <si>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</si>
  <si>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</si>
  <si>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</si>
  <si>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</si>
  <si>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</si>
  <si>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</si>
  <si>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</si>
  <si>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</si>
  <si>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</si>
  <si>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</si>
  <si>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</si>
  <si>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</si>
  <si>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</si>
  <si>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</si>
  <si>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</si>
  <si>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</si>
  <si>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</si>
  <si>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</si>
  <si>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</si>
  <si>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</si>
  <si>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</si>
  <si>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</si>
  <si>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</si>
  <si>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</si>
  <si>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</si>
  <si>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</si>
  <si>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</si>
  <si>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</si>
  <si>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</si>
  <si>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</si>
  <si>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</si>
  <si>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</si>
  <si>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</si>
  <si>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</si>
  <si>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</si>
  <si>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</si>
  <si>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</si>
  <si>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</si>
  <si>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</si>
  <si>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</si>
  <si>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</si>
  <si>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</si>
  <si>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</si>
  <si>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</si>
  <si>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</si>
  <si>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</si>
  <si>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</si>
  <si>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</si>
  <si>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</si>
  <si>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</si>
  <si>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</si>
  <si>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</si>
  <si>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</si>
  <si>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</si>
  <si>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</si>
  <si>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</si>
  <si>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</si>
  <si>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</si>
  <si>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</si>
  <si>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</si>
  <si>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</si>
  <si>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</si>
  <si>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</si>
  <si>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</si>
  <si>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</si>
  <si>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</si>
  <si>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</si>
  <si>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</si>
  <si>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</si>
  <si>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</si>
  <si>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</si>
  <si>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</si>
  <si>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</si>
  <si>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</si>
  <si>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</si>
  <si>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</si>
  <si>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</si>
  <si>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</si>
  <si>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</si>
  <si>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</si>
  <si>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</si>
  <si>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</si>
  <si>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</si>
  <si>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</si>
  <si>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</si>
  <si>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</si>
  <si>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</si>
  <si>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</si>
  <si>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</si>
  <si>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</si>
  <si>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</si>
  <si>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</si>
  <si>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</si>
  <si>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</si>
  <si>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</si>
  <si>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</si>
  <si>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</si>
  <si>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</si>
  <si>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</si>
  <si>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</si>
  <si>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</si>
  <si>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</si>
  <si>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</si>
  <si>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</si>
  <si>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</si>
  <si>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</si>
  <si>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</si>
  <si>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</si>
  <si>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</si>
  <si>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</si>
  <si>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</si>
  <si>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</si>
  <si>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</si>
  <si>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</si>
  <si>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</si>
  <si>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</si>
  <si>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</si>
  <si>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</si>
  <si>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</si>
  <si>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</si>
  <si>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</si>
  <si>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</si>
  <si>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</si>
  <si>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</si>
  <si>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</si>
  <si>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</si>
  <si>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</si>
  <si>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</si>
  <si>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</si>
  <si>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</si>
  <si>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</si>
  <si>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</si>
  <si>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</si>
  <si>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</si>
  <si>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</si>
  <si>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</si>
  <si>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</si>
  <si>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</si>
  <si>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</si>
  <si>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</si>
  <si>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</si>
  <si>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</si>
  <si>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</si>
  <si>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</si>
  <si>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</si>
  <si>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</si>
  <si>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</si>
  <si>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</si>
  <si>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</si>
  <si>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</si>
  <si>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</si>
  <si>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</si>
  <si>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</si>
  <si>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</si>
  <si>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</si>
  <si>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</si>
  <si>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</si>
  <si>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</si>
  <si>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</si>
  <si>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</si>
  <si>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</si>
  <si>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</si>
  <si>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</si>
  <si>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</si>
  <si>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</si>
  <si>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</si>
  <si>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</si>
  <si>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</si>
  <si>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</si>
  <si>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</si>
  <si>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</si>
  <si>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</si>
  <si>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</si>
  <si>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</si>
  <si>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</si>
  <si>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</si>
  <si>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</si>
  <si>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</si>
  <si>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</si>
  <si>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</si>
  <si>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</si>
  <si>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</si>
  <si>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</si>
  <si>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</si>
  <si>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</si>
  <si>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</si>
  <si>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</si>
  <si>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</si>
  <si>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</si>
  <si>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</si>
  <si>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</si>
  <si>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</si>
  <si>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</si>
  <si>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</si>
  <si>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</si>
  <si>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</si>
  <si>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</si>
  <si>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</si>
  <si>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</si>
  <si>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</si>
  <si>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</si>
  <si>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</si>
  <si>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</si>
  <si>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</si>
  <si>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</si>
  <si>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</si>
  <si>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</si>
  <si>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</si>
  <si>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</si>
  <si>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</si>
  <si>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</si>
  <si>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</si>
  <si>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</si>
  <si>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</si>
  <si>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</si>
  <si>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</si>
  <si>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</si>
  <si>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</si>
  <si>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</si>
  <si>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</si>
  <si>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</si>
  <si>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</si>
  <si>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</si>
  <si>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</si>
  <si>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</si>
  <si>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</si>
  <si>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</si>
  <si>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</si>
  <si>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</si>
  <si>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</si>
  <si>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</si>
  <si>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</si>
  <si>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</si>
  <si>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</si>
  <si>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</si>
  <si>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</si>
  <si>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</si>
  <si>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</si>
  <si>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</si>
  <si>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</si>
  <si>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</si>
  <si>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</si>
  <si>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</si>
  <si>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</si>
  <si>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</si>
  <si>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</si>
  <si>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</si>
  <si>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</si>
  <si>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</si>
  <si>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</si>
  <si>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</si>
  <si>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</si>
  <si>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</si>
  <si>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</si>
  <si>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</si>
  <si>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</si>
  <si>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</si>
  <si>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</si>
  <si>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</si>
  <si>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</si>
  <si>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</si>
  <si>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</si>
  <si>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</si>
  <si>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</si>
  <si>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</si>
  <si>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</si>
  <si>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</si>
  <si>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</si>
  <si>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</si>
  <si>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</si>
  <si>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</si>
  <si>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</si>
  <si>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</si>
  <si>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</si>
  <si>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</si>
  <si>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</si>
  <si>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</si>
  <si>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</si>
  <si>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</si>
  <si>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</si>
  <si>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</si>
  <si>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</si>
  <si>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</si>
  <si>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</si>
  <si>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</si>
  <si>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</si>
  <si>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</si>
  <si>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</si>
  <si>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</si>
  <si>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</si>
  <si>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</si>
  <si>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</si>
  <si>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</si>
  <si>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</si>
  <si>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</si>
  <si>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</si>
  <si>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</si>
  <si>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</si>
  <si>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</si>
  <si>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</si>
  <si>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</si>
  <si>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</si>
  <si>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</si>
  <si>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</si>
  <si>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</si>
  <si>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</si>
  <si>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</si>
  <si>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</si>
  <si>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</si>
  <si>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</si>
  <si>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</si>
  <si>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</si>
  <si>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</si>
  <si>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</si>
  <si>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</si>
  <si>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</si>
  <si>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</si>
  <si>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</si>
  <si>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</si>
  <si>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</si>
  <si>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</si>
  <si>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</si>
  <si>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</si>
  <si>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</si>
  <si>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</si>
  <si>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</si>
  <si>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</si>
  <si>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</si>
  <si>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</si>
  <si>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</si>
  <si>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</si>
  <si>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</si>
  <si>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</si>
  <si>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</si>
  <si>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</si>
  <si>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</si>
  <si>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</si>
  <si>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</si>
  <si>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</si>
  <si>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</si>
  <si>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</si>
  <si>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</si>
  <si>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</si>
  <si>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</si>
  <si>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</si>
  <si>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</si>
  <si>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</si>
  <si>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</si>
  <si>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</si>
  <si>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</si>
  <si>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</si>
  <si>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</si>
  <si>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</si>
  <si>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</si>
  <si>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</si>
  <si>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</si>
  <si>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</si>
  <si>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</si>
  <si>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</si>
  <si>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</si>
  <si>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</si>
  <si>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</si>
  <si>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</si>
  <si>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</si>
  <si>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</si>
  <si>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</si>
  <si>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</si>
  <si>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</si>
  <si>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</si>
  <si>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</si>
  <si>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</si>
  <si>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</si>
  <si>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</si>
  <si>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</si>
  <si>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</si>
  <si>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</si>
  <si>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</si>
  <si>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</si>
  <si>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</si>
  <si>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</si>
  <si>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</si>
  <si>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</si>
  <si>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</si>
  <si>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</si>
  <si>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</si>
  <si>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</si>
  <si>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</si>
  <si>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</si>
  <si>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</si>
  <si>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</si>
  <si>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</si>
  <si>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</si>
  <si>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</si>
  <si>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</si>
  <si>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</si>
  <si>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</si>
  <si>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</si>
  <si>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</si>
  <si>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</si>
  <si>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</si>
  <si>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</si>
  <si>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</si>
  <si>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</si>
  <si>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</si>
  <si>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</si>
  <si>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</si>
  <si>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</si>
  <si>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</si>
  <si>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</si>
  <si>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</si>
  <si>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</si>
  <si>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</si>
  <si>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</si>
  <si>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</si>
  <si>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</si>
  <si>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</si>
  <si>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</si>
  <si>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</si>
  <si>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</si>
  <si>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</si>
  <si>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</si>
  <si>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</si>
  <si>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</si>
  <si>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</si>
  <si>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</si>
  <si>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</si>
  <si>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</si>
  <si>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</si>
  <si>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</si>
  <si>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</si>
  <si>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</si>
  <si>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</si>
  <si>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</si>
  <si>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</si>
  <si>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</si>
  <si>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</si>
  <si>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</si>
  <si>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</si>
  <si>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</si>
  <si>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</si>
  <si>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</si>
  <si>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</si>
  <si>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</si>
  <si>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</si>
  <si>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</si>
  <si>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</si>
  <si>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</si>
  <si>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</si>
  <si>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</si>
  <si>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</si>
  <si>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</si>
  <si>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</si>
  <si>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</si>
  <si>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</si>
  <si>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</si>
  <si>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</si>
  <si>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</si>
  <si>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</si>
  <si>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</si>
  <si>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</si>
  <si>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</si>
  <si>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</si>
  <si>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</si>
  <si>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</si>
  <si>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</si>
  <si>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</si>
  <si>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</si>
  <si>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</si>
  <si>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</si>
  <si>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</si>
  <si>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</si>
  <si>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</si>
  <si>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</si>
  <si>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</si>
  <si>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</si>
  <si>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</si>
  <si>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</si>
  <si>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</si>
  <si>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</si>
  <si>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</si>
  <si>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</si>
  <si>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</si>
  <si>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</si>
  <si>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</si>
  <si>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</si>
  <si>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</si>
  <si>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</si>
  <si>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</si>
  <si>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</si>
  <si>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</si>
  <si>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</si>
  <si>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</si>
  <si>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</si>
  <si>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</si>
  <si>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</si>
  <si>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</si>
  <si>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</si>
  <si>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</si>
  <si>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</si>
  <si>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</si>
  <si>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</si>
  <si>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</si>
  <si>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</si>
  <si>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</si>
  <si>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</si>
  <si>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</si>
  <si>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</si>
  <si>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</si>
  <si>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</si>
  <si>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</si>
  <si>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</si>
  <si>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</si>
  <si>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</si>
  <si>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</si>
  <si>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</si>
  <si>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</si>
  <si>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</si>
  <si>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</si>
  <si>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</si>
  <si>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</si>
  <si>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</si>
  <si>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</si>
  <si>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</si>
  <si>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</si>
  <si>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</si>
  <si>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</si>
  <si>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</si>
  <si>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</si>
  <si>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</si>
  <si>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</si>
  <si>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</si>
  <si>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</si>
  <si>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</si>
  <si>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</si>
  <si>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</si>
  <si>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</si>
  <si>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</si>
  <si>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</si>
  <si>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</si>
  <si>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</si>
  <si>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</si>
  <si>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</si>
  <si>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</si>
  <si>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</si>
  <si>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</si>
  <si>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</si>
  <si>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</si>
  <si>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</si>
  <si>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</si>
  <si>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</si>
  <si>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</si>
  <si>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</si>
  <si>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</si>
  <si>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</si>
  <si>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</si>
  <si>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</si>
  <si>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</si>
  <si>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</si>
  <si>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</si>
  <si>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</si>
  <si>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</si>
  <si>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</si>
  <si>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</si>
  <si>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</si>
  <si>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</si>
  <si>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</si>
  <si>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</si>
  <si>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</si>
  <si>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</si>
  <si>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</si>
  <si>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</si>
  <si>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</si>
  <si>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</si>
  <si>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</si>
  <si>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</si>
  <si>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</si>
  <si>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</si>
  <si>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</si>
  <si>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</si>
  <si>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</si>
  <si>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</si>
  <si>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</si>
  <si>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</si>
  <si>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</si>
  <si>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</si>
  <si>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</si>
  <si>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</si>
  <si>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</si>
  <si>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</si>
  <si>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</si>
  <si>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</si>
  <si>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</si>
  <si>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</si>
  <si>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</si>
  <si>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</si>
  <si>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</si>
  <si>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</si>
  <si>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</si>
  <si>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</si>
  <si>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</si>
  <si>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</si>
  <si>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</si>
  <si>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</si>
  <si>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</si>
  <si>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</si>
  <si>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</si>
  <si>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</si>
  <si>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</si>
  <si>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</si>
  <si>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</si>
  <si>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</si>
  <si>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</si>
  <si>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</si>
  <si>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</si>
  <si>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</si>
  <si>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</si>
  <si>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</si>
  <si>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</si>
  <si>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</si>
  <si>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</si>
  <si>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</si>
  <si>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</si>
  <si>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</si>
  <si>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</si>
  <si>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</si>
  <si>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</si>
  <si>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</si>
  <si>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</si>
  <si>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</si>
  <si>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</si>
  <si>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</si>
  <si>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</si>
  <si>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</si>
  <si>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</si>
  <si>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</si>
  <si>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</si>
  <si>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</si>
  <si>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</si>
  <si>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</si>
  <si>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</si>
  <si>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</si>
  <si>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</si>
  <si>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</si>
  <si>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</si>
  <si>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</si>
  <si>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</si>
  <si>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</si>
  <si>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</si>
  <si>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</si>
  <si>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</si>
  <si>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</si>
  <si>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</si>
  <si>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</si>
  <si>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</si>
  <si>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</si>
  <si>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</si>
  <si>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</si>
  <si>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</si>
  <si>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</si>
  <si>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</si>
  <si>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</si>
  <si>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</si>
  <si>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</si>
  <si>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</si>
  <si>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</si>
  <si>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</si>
  <si>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</si>
  <si>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</si>
  <si>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</si>
  <si>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</si>
  <si>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</si>
  <si>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</si>
  <si>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</si>
  <si>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</si>
  <si>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</si>
  <si>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</si>
  <si>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</si>
  <si>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</si>
  <si>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</si>
  <si>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</si>
  <si>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</si>
  <si>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</si>
  <si>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</si>
  <si>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</si>
  <si>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</si>
  <si>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</si>
  <si>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</si>
  <si>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</si>
  <si>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</si>
  <si>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</si>
  <si>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</si>
  <si>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</si>
  <si>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</si>
  <si>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</si>
  <si>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</si>
  <si>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</si>
  <si>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</si>
  <si>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</si>
  <si>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</si>
  <si>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</si>
  <si>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</si>
  <si>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</si>
  <si>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</si>
  <si>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</si>
  <si>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</si>
  <si>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</si>
  <si>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</si>
  <si>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</si>
  <si>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</si>
  <si>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</si>
  <si>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</si>
  <si>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</si>
  <si>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</si>
  <si>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</si>
  <si>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</si>
  <si>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</si>
  <si>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</si>
  <si>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</si>
  <si>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</si>
  <si>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</si>
  <si>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</si>
  <si>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</si>
  <si>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</si>
  <si>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</si>
  <si>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</si>
  <si>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</si>
  <si>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</si>
  <si>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</si>
  <si>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</si>
  <si>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</si>
  <si>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</si>
  <si>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</si>
  <si>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</si>
  <si>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</si>
  <si>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</si>
  <si>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</si>
  <si>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</si>
  <si>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</si>
  <si>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</si>
  <si>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</si>
  <si>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</si>
  <si>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</si>
  <si>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</si>
  <si>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</si>
  <si>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</si>
  <si>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</si>
  <si>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</si>
  <si>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</si>
  <si>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</si>
  <si>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</si>
  <si>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</si>
  <si>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</si>
  <si>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</si>
  <si>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</si>
  <si>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</si>
  <si>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</si>
  <si>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</si>
  <si>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</si>
  <si>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</si>
  <si>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</si>
  <si>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</si>
  <si>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</si>
  <si>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</si>
  <si>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</si>
  <si>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</si>
  <si>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</si>
  <si>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</si>
  <si>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</si>
  <si>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</si>
  <si>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</si>
  <si>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</si>
  <si>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</si>
  <si>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</si>
  <si>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</si>
  <si>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</si>
  <si>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</si>
  <si>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</si>
  <si>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</si>
  <si>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</si>
  <si>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</si>
  <si>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</si>
  <si>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</si>
  <si>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</si>
  <si>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</si>
  <si>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</si>
  <si>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</si>
  <si>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</si>
  <si>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</si>
  <si>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</si>
  <si>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</si>
  <si>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</si>
  <si>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</si>
  <si>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</si>
  <si>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</si>
  <si>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</si>
  <si>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</si>
  <si>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</si>
  <si>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</si>
  <si>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</si>
  <si>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</si>
  <si>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</si>
  <si>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</si>
  <si>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</si>
  <si>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</si>
  <si>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</si>
  <si>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</si>
  <si>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</si>
  <si>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</si>
  <si>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</si>
  <si>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</si>
  <si>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</si>
  <si>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</si>
  <si>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</si>
  <si>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</si>
  <si>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</si>
  <si>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</si>
  <si>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</si>
  <si>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</si>
  <si>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</si>
  <si>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</si>
  <si>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</si>
  <si>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</si>
  <si>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</si>
  <si>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</si>
  <si>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</si>
  <si>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</si>
  <si>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</si>
  <si>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</si>
  <si>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</si>
  <si>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</si>
  <si>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</si>
  <si>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</si>
  <si>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</si>
  <si>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</si>
  <si>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</si>
  <si>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</si>
  <si>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</si>
  <si>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</si>
  <si>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</si>
  <si>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</si>
  <si>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</si>
  <si>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</si>
  <si>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</si>
  <si>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</si>
  <si>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</si>
  <si>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</si>
  <si>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</si>
  <si>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</si>
  <si>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</si>
  <si>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</si>
  <si>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</si>
  <si>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</si>
  <si>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</si>
  <si>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</si>
  <si>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</si>
  <si>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</si>
  <si>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</si>
  <si>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</si>
  <si>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</si>
  <si>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</si>
  <si>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</si>
  <si>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</si>
  <si>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</si>
  <si>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</si>
  <si>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</si>
  <si>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</si>
  <si>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</si>
  <si>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</si>
  <si>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</si>
  <si>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</si>
  <si>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</si>
  <si>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</si>
  <si>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</si>
  <si>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</si>
  <si>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</si>
  <si>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</si>
  <si>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</si>
  <si>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</si>
  <si>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</si>
  <si>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</si>
  <si>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</si>
  <si>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</si>
  <si>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</si>
  <si>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</si>
  <si>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</si>
  <si>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</si>
  <si>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</si>
  <si>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</si>
  <si>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</si>
  <si>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</si>
  <si>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</si>
  <si>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</si>
  <si>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</si>
  <si>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</si>
  <si>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</si>
  <si>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</si>
  <si>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</si>
  <si>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</si>
  <si>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</si>
  <si>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</si>
  <si>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</si>
  <si>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</si>
  <si>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</si>
  <si>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</si>
  <si>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</si>
  <si>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</si>
  <si>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</si>
  <si>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</si>
  <si>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</si>
  <si>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</si>
  <si>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</si>
  <si>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</si>
  <si>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</si>
  <si>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</si>
  <si>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</si>
  <si>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</si>
  <si>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</si>
  <si>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</si>
  <si>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</si>
  <si>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</si>
  <si>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</si>
  <si>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</si>
  <si>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</si>
  <si>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</si>
  <si>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</si>
  <si>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</si>
  <si>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</si>
  <si>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</si>
  <si>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</si>
  <si>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</si>
  <si>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</si>
  <si>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</si>
  <si>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</si>
  <si>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</si>
  <si>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</si>
  <si>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</si>
  <si>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</si>
  <si>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</si>
  <si>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</si>
  <si>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</si>
  <si>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</si>
  <si>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</si>
  <si>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</si>
  <si>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</si>
  <si>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</si>
  <si>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</si>
  <si>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</si>
  <si>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</si>
  <si>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</si>
  <si>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</si>
  <si>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</si>
  <si>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</si>
  <si>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</si>
  <si>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</si>
  <si>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</si>
  <si>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</si>
  <si>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</si>
  <si>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</si>
  <si>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</si>
  <si>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</si>
  <si>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</si>
  <si>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</si>
  <si>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</si>
  <si>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</si>
  <si>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</si>
  <si>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</si>
  <si>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</si>
  <si>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</si>
  <si>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</si>
  <si>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</si>
  <si>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</si>
  <si>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</si>
  <si>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</si>
  <si>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</si>
  <si>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</si>
  <si>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</si>
  <si>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</si>
  <si>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</si>
  <si>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</si>
  <si>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</si>
  <si>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</si>
  <si>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</si>
  <si>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</si>
  <si>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</si>
  <si>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</si>
  <si>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</si>
  <si>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</si>
  <si>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</si>
  <si>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</si>
  <si>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</si>
  <si>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</si>
  <si>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</si>
  <si>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</si>
  <si>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</si>
  <si>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</si>
  <si>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</si>
  <si>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</si>
  <si>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</si>
  <si>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</si>
  <si>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</si>
  <si>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</si>
  <si>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</si>
  <si>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</si>
  <si>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</si>
  <si>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</si>
  <si>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</si>
  <si>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</si>
  <si>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</si>
  <si>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</si>
  <si>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</si>
  <si>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</si>
  <si>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</si>
  <si>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</si>
  <si>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</si>
  <si>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</si>
  <si>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</si>
  <si>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</si>
  <si>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</si>
  <si>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</si>
  <si>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</si>
  <si>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</si>
  <si>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</si>
  <si>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</si>
  <si>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</si>
  <si>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</si>
  <si>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</si>
  <si>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</si>
  <si>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</si>
  <si>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</si>
  <si>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</si>
  <si>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</si>
  <si>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</si>
  <si>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</si>
  <si>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</si>
  <si>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</si>
  <si>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</si>
  <si>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</si>
  <si>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</si>
  <si>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</si>
  <si>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</si>
  <si>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</si>
  <si>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</si>
  <si>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</si>
  <si>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</si>
  <si>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</si>
  <si>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</si>
  <si>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</si>
  <si>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</si>
  <si>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</si>
  <si>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</si>
  <si>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</si>
  <si>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</si>
  <si>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</si>
  <si>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</si>
  <si>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</si>
  <si>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</si>
  <si>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</si>
  <si>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</si>
  <si>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</si>
  <si>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</si>
  <si>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</si>
  <si>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</si>
  <si>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</si>
  <si>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</si>
  <si>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</si>
  <si>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</si>
  <si>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</si>
  <si>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</si>
  <si>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</si>
  <si>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</si>
  <si>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</si>
  <si>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</si>
  <si>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</si>
  <si>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</si>
  <si>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</si>
  <si>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</si>
  <si>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</si>
  <si>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</si>
  <si>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</si>
  <si>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</si>
  <si>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</si>
  <si>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</si>
  <si>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</si>
  <si>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</si>
  <si>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</si>
  <si>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</si>
  <si>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</si>
  <si>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</si>
  <si>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</si>
  <si>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</si>
  <si>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</si>
  <si>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</si>
  <si>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</si>
  <si>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</si>
  <si>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</si>
  <si>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</si>
  <si>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</si>
  <si>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</si>
  <si>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</si>
  <si>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</si>
  <si>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</si>
  <si>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</si>
  <si>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</si>
  <si>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</si>
  <si>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</si>
  <si>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</si>
  <si>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</si>
  <si>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</si>
  <si>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</si>
  <si>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</si>
  <si>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</si>
  <si>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</si>
  <si>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</si>
  <si>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</si>
  <si>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</si>
  <si>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</si>
  <si>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</si>
  <si>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</si>
  <si>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</si>
  <si>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</si>
  <si>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</si>
  <si>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</si>
  <si>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</si>
  <si>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</si>
  <si>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</si>
  <si>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</si>
  <si>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</si>
  <si>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</si>
  <si>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</si>
  <si>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</si>
  <si>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</si>
  <si>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</si>
  <si>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</si>
  <si>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</si>
  <si>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</si>
  <si>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</si>
  <si>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</si>
  <si>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</si>
  <si>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</si>
  <si>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</si>
  <si>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</si>
  <si>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</si>
  <si>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</si>
  <si>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</si>
  <si>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</si>
  <si>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</si>
  <si>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</si>
  <si>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</si>
  <si>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</si>
  <si>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</si>
  <si>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</si>
  <si>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</si>
  <si>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</si>
  <si>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</si>
  <si>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</si>
  <si>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</si>
  <si>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</si>
  <si>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</si>
  <si>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</si>
  <si>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</si>
  <si>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</si>
  <si>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</si>
  <si>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</si>
  <si>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</si>
  <si>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</si>
  <si>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</si>
  <si>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</si>
  <si>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</si>
  <si>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</si>
  <si>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</si>
  <si>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</si>
  <si>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</si>
  <si>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</si>
  <si>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</si>
  <si>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</si>
  <si>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</si>
  <si>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</si>
  <si>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</si>
  <si>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</si>
  <si>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</si>
  <si>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</si>
  <si>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</si>
  <si>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</si>
  <si>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</si>
  <si>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</si>
  <si>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</si>
  <si>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</si>
  <si>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</si>
  <si>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</si>
  <si>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</si>
  <si>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</si>
  <si>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</si>
  <si>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</si>
  <si>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</si>
  <si>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</si>
  <si>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</si>
  <si>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</si>
  <si>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</si>
  <si>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</si>
  <si>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</si>
  <si>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</si>
  <si>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</si>
  <si>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</si>
  <si>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</si>
  <si>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</si>
  <si>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</si>
  <si>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</si>
  <si>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</si>
  <si>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</si>
  <si>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</si>
  <si>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</si>
  <si>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</si>
  <si>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</si>
  <si>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</si>
  <si>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</si>
  <si>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</si>
  <si>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</si>
  <si>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</si>
  <si>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</si>
  <si>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</si>
  <si>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</si>
  <si>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</si>
  <si>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</si>
  <si>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</si>
  <si>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</si>
  <si>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</si>
  <si>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</si>
  <si>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</si>
  <si>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</si>
  <si>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</si>
  <si>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</si>
  <si>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</si>
  <si>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</si>
  <si>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</si>
  <si>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</si>
  <si>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</si>
  <si>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</si>
  <si>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</si>
  <si>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</si>
  <si>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</si>
  <si>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</si>
  <si>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</si>
  <si>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</si>
  <si>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</si>
  <si>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</si>
  <si>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</si>
  <si>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</si>
  <si>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</si>
  <si>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</si>
  <si>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</si>
  <si>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</si>
  <si>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</si>
  <si>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</si>
  <si>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</si>
  <si>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</si>
  <si>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</si>
  <si>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</si>
  <si>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</si>
  <si>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</si>
  <si>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</si>
  <si>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</si>
  <si>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</si>
  <si>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</si>
  <si>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</si>
  <si>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</si>
  <si>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</si>
  <si>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</si>
  <si>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</si>
  <si>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</si>
  <si>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</si>
  <si>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</si>
  <si>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</si>
  <si>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</si>
  <si>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</si>
  <si>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</si>
  <si>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</si>
  <si>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</si>
  <si>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</si>
  <si>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</si>
  <si>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</si>
  <si>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</si>
  <si>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</si>
  <si>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</si>
  <si>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</si>
  <si>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</si>
  <si>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</si>
  <si>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</si>
  <si>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</si>
  <si>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</si>
  <si>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</si>
  <si>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</si>
  <si>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</si>
  <si>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</si>
  <si>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</si>
  <si>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</si>
  <si>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</si>
  <si>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</si>
  <si>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</si>
  <si>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</si>
  <si>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</si>
  <si>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</si>
  <si>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</si>
  <si>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</si>
  <si>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</si>
  <si>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</si>
  <si>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</si>
  <si>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</si>
  <si>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</si>
  <si>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</si>
  <si>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</si>
  <si>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</si>
  <si>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</si>
  <si>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</si>
  <si>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</si>
  <si>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</si>
  <si>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</si>
  <si>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</si>
  <si>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</si>
  <si>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</si>
  <si>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</si>
  <si>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</si>
  <si>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</si>
  <si>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</si>
  <si>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</si>
  <si>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</si>
  <si>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</si>
  <si>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</si>
  <si>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</si>
  <si>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</si>
  <si>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</si>
  <si>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</si>
  <si>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</si>
  <si>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</si>
  <si>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</si>
  <si>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</si>
  <si>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</si>
  <si>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</si>
  <si>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</si>
  <si>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</si>
  <si>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</si>
  <si>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</si>
  <si>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</si>
  <si>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</si>
  <si>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</si>
  <si>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</si>
  <si>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</si>
  <si>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</si>
  <si>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</si>
  <si>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</si>
  <si>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</si>
  <si>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</si>
  <si>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</si>
  <si>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</si>
  <si>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</si>
  <si>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</si>
  <si>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</si>
  <si>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</si>
  <si>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</si>
  <si>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</si>
  <si>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</si>
  <si>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</si>
  <si>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</si>
  <si>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</si>
  <si>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</si>
  <si>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</si>
  <si>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</si>
  <si>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</si>
  <si>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</si>
  <si>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</si>
  <si>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</si>
  <si>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</si>
  <si>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</si>
  <si>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</si>
  <si>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</si>
  <si>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</si>
  <si>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</si>
  <si>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</si>
  <si>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</si>
  <si>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</si>
  <si>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</si>
  <si>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</si>
  <si>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</si>
  <si>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</si>
  <si>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</si>
  <si>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</si>
  <si>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</si>
  <si>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</si>
  <si>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</si>
  <si>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</si>
  <si>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</si>
  <si>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</si>
  <si>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</si>
  <si>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</si>
  <si>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</si>
  <si>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</si>
  <si>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</si>
  <si>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</si>
  <si>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</si>
  <si>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</si>
  <si>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</si>
  <si>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</si>
  <si>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</si>
  <si>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</si>
  <si>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</si>
  <si>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</si>
  <si>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</si>
  <si>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</si>
  <si>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</si>
  <si>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</si>
  <si>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</si>
  <si>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</si>
  <si>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</si>
  <si>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</si>
  <si>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</si>
  <si>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</si>
  <si>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</si>
  <si>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</si>
  <si>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</si>
  <si>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</si>
  <si>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</si>
  <si>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</si>
  <si>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</si>
  <si>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</si>
  <si>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</si>
  <si>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</si>
  <si>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</si>
  <si>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</si>
  <si>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</si>
  <si>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</si>
  <si>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</si>
  <si>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</si>
  <si>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</si>
  <si>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</si>
  <si>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</si>
  <si>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</si>
  <si>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</si>
  <si>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</si>
  <si>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</si>
  <si>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</si>
  <si>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</si>
  <si>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</si>
  <si>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</si>
  <si>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</si>
  <si>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</si>
  <si>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</si>
  <si>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</si>
  <si>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</si>
  <si>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</si>
  <si>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</si>
  <si>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</si>
  <si>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</si>
  <si>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</si>
  <si>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</si>
  <si>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</si>
  <si>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</si>
  <si>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</si>
  <si>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</si>
  <si>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</si>
  <si>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</si>
  <si>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</si>
  <si>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</si>
  <si>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</si>
  <si>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</si>
  <si>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</si>
  <si>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</si>
  <si>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</si>
  <si>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</si>
  <si>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</si>
  <si>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</si>
  <si>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</si>
  <si>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</si>
  <si>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</si>
  <si>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</si>
  <si>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</si>
  <si>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</si>
  <si>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</si>
  <si>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</si>
  <si>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</si>
  <si>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</si>
  <si>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</si>
  <si>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</si>
  <si>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</si>
  <si>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</si>
  <si>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</si>
  <si>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</si>
  <si>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</si>
  <si>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</si>
  <si>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</si>
  <si>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</si>
  <si>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</si>
  <si>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</si>
  <si>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</si>
  <si>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</si>
  <si>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</si>
  <si>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</si>
  <si>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</si>
  <si>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</si>
  <si>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</si>
  <si>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</si>
  <si>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</si>
  <si>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</si>
  <si>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</si>
  <si>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</si>
  <si>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</si>
  <si>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</si>
  <si>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</si>
  <si>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</si>
  <si>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</si>
  <si>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</si>
  <si>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</si>
  <si>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</si>
  <si>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</si>
  <si>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</si>
  <si>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</si>
  <si>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</si>
  <si>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</si>
  <si>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</si>
  <si>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</si>
  <si>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</si>
  <si>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</si>
  <si>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</si>
  <si>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</si>
  <si>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</si>
  <si>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</si>
  <si>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</si>
  <si>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</si>
  <si>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</si>
  <si>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</si>
  <si>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</si>
  <si>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</si>
  <si>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</si>
  <si>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</si>
  <si>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</si>
  <si>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</si>
  <si>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</si>
  <si>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</si>
  <si>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</si>
  <si>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</si>
  <si>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</si>
  <si>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</si>
  <si>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</si>
  <si>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</si>
  <si>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</si>
  <si>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</si>
  <si>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</si>
  <si>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</si>
  <si>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</si>
  <si>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</si>
  <si>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</si>
  <si>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</si>
  <si>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</si>
  <si>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</si>
  <si>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</si>
  <si>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</si>
  <si>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</si>
  <si>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</si>
  <si>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</si>
  <si>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</si>
  <si>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</si>
  <si>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</si>
  <si>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</si>
  <si>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</si>
  <si>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</si>
  <si>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</si>
  <si>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</si>
  <si>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</si>
  <si>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</si>
  <si>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</si>
  <si>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</si>
  <si>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</si>
  <si>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</si>
  <si>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</si>
  <si>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</si>
  <si>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</si>
  <si>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</si>
  <si>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</si>
  <si>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</si>
  <si>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</si>
  <si>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</si>
  <si>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</si>
  <si>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</si>
  <si>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</si>
  <si>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</si>
  <si>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</si>
  <si>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</si>
  <si>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</si>
  <si>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</si>
  <si>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</si>
  <si>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</si>
  <si>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</si>
  <si>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</si>
  <si>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</si>
  <si>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</si>
  <si>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</si>
  <si>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</si>
  <si>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</si>
  <si>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</si>
  <si>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</si>
  <si>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</si>
  <si>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</si>
  <si>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</si>
  <si>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</si>
  <si>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</si>
  <si>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</si>
  <si>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</si>
  <si>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</si>
  <si>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</si>
  <si>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</si>
  <si>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</si>
  <si>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</si>
  <si>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</si>
  <si>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</si>
  <si>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</si>
  <si>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</si>
  <si>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</si>
  <si>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</si>
  <si>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</si>
  <si>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</si>
  <si>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</si>
  <si>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</si>
  <si>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</si>
  <si>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</si>
  <si>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</si>
  <si>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</si>
  <si>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</si>
  <si>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</si>
  <si>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</si>
  <si>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</si>
  <si>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</si>
  <si>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</si>
  <si>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</si>
  <si>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</si>
  <si>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</si>
  <si>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</si>
  <si>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</si>
  <si>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</si>
  <si>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</si>
  <si>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</si>
  <si>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</si>
  <si>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</si>
  <si>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</si>
  <si>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</si>
  <si>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</si>
  <si>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</si>
  <si>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</si>
  <si>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</si>
  <si>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</si>
  <si>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</si>
  <si>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</si>
  <si>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</si>
  <si>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</si>
  <si>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</si>
  <si>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</si>
  <si>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</si>
  <si>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</si>
  <si>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</si>
  <si>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</si>
  <si>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</si>
  <si>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</si>
  <si>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</si>
  <si>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</si>
  <si>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</si>
  <si>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</si>
  <si>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</si>
  <si>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</si>
  <si>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</si>
  <si>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</si>
  <si>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</si>
  <si>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</si>
  <si>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</si>
  <si>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</si>
  <si>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</si>
  <si>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</si>
  <si>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</si>
  <si>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</si>
  <si>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</si>
  <si>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</si>
  <si>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</si>
  <si>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</si>
  <si>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</si>
  <si>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</si>
  <si>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</si>
  <si>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</si>
  <si>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</si>
  <si>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</si>
  <si>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</si>
  <si>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</si>
  <si>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</si>
  <si>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</si>
  <si>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</si>
  <si>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</si>
  <si>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</si>
  <si>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</si>
  <si>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</si>
  <si>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</si>
  <si>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</si>
  <si>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</si>
  <si>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</si>
  <si>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</si>
  <si>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</si>
  <si>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</si>
  <si>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</si>
  <si>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</si>
  <si>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</si>
  <si>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</si>
  <si>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</si>
  <si>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</si>
  <si>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</si>
  <si>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</si>
  <si>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</si>
  <si>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</si>
  <si>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</si>
  <si>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</si>
  <si>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</si>
  <si>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</si>
  <si>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</si>
  <si>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</si>
  <si>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</si>
  <si>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</si>
  <si>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</si>
  <si>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</si>
  <si>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</si>
  <si>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</si>
  <si>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</si>
  <si>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</si>
  <si>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</si>
  <si>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</si>
  <si>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</si>
  <si>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</si>
  <si>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</si>
  <si>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</si>
  <si>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</si>
  <si>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</si>
  <si>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</si>
  <si>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</si>
  <si>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</si>
  <si>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</si>
  <si>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</si>
  <si>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</si>
  <si>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</si>
  <si>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</si>
  <si>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</si>
  <si>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</si>
  <si>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</si>
  <si>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</si>
  <si>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</si>
  <si>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</si>
  <si>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</si>
  <si>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</si>
  <si>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</si>
  <si>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</si>
  <si>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</si>
  <si>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</si>
  <si>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</si>
  <si>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</si>
  <si>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</si>
  <si>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</si>
  <si>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</si>
  <si>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</si>
  <si>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</si>
  <si>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</si>
  <si>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</si>
  <si>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</si>
  <si>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</si>
  <si>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</si>
  <si>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</si>
  <si>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</si>
  <si>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</si>
  <si>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</si>
  <si>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</si>
  <si>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</si>
  <si>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</si>
  <si>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</si>
  <si>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</si>
  <si>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</si>
  <si>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</si>
  <si>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</si>
  <si>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</si>
  <si>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</si>
  <si>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</si>
  <si>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</si>
  <si>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</si>
  <si>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</si>
  <si>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</si>
  <si>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</si>
  <si>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</si>
  <si>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</si>
  <si>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</si>
  <si>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</si>
  <si>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</si>
  <si>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</si>
  <si>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</si>
  <si>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</si>
  <si>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</si>
  <si>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</si>
  <si>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</si>
  <si>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</si>
  <si>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</si>
  <si>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</si>
  <si>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</si>
  <si>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</si>
  <si>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</si>
  <si>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</si>
  <si>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</si>
  <si>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</si>
  <si>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</si>
  <si>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</si>
  <si>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</si>
  <si>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</si>
  <si>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</si>
  <si>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</si>
  <si>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</si>
  <si>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</si>
  <si>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</si>
  <si>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</si>
  <si>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</si>
  <si>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</si>
  <si>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</si>
  <si>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</si>
  <si>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</si>
  <si>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</si>
  <si>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</si>
  <si>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</si>
  <si>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</si>
  <si>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</si>
  <si>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</si>
  <si>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</si>
  <si>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</si>
  <si>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</si>
  <si>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</si>
  <si>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</si>
  <si>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</si>
  <si>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</si>
  <si>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</si>
  <si>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</si>
  <si>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</si>
  <si>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</si>
  <si>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</si>
  <si>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</si>
  <si>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</si>
  <si>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</si>
  <si>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</si>
  <si>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</si>
  <si>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</si>
  <si>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</si>
  <si>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</si>
  <si>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</si>
  <si>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</si>
  <si>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</si>
  <si>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</si>
  <si>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</si>
  <si>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</si>
  <si>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</si>
  <si>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</si>
  <si>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</si>
  <si>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</si>
  <si>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</si>
  <si>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</si>
  <si>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</si>
  <si>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</si>
  <si>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</si>
  <si>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</si>
  <si>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</si>
  <si>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</si>
  <si>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</si>
  <si>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</si>
  <si>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</si>
  <si>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</si>
  <si>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</si>
  <si>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</si>
  <si>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</si>
  <si>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</si>
  <si>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</si>
  <si>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</si>
  <si>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</si>
  <si>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</si>
  <si>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</si>
  <si>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</si>
  <si>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</si>
  <si>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</si>
  <si>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</si>
  <si>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</si>
  <si>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</si>
  <si>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</si>
  <si>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</si>
  <si>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</si>
  <si>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</si>
  <si>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</si>
  <si>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</si>
  <si>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</si>
  <si>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</si>
  <si>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</si>
  <si>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</si>
  <si>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</si>
  <si>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</si>
  <si>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</si>
  <si>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</si>
  <si>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</si>
  <si>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</si>
  <si>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</si>
  <si>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</si>
  <si>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</si>
  <si>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</si>
  <si>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</si>
  <si>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</si>
  <si>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</si>
  <si>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</si>
  <si>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</si>
  <si>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</si>
  <si>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</si>
  <si>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</si>
  <si>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</si>
  <si>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</si>
  <si>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</si>
  <si>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</si>
  <si>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</si>
  <si>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</si>
  <si>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</si>
  <si>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</si>
  <si>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</si>
  <si>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</si>
  <si>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</si>
  <si>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</si>
  <si>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</si>
  <si>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</si>
  <si>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</si>
  <si>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</si>
  <si>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</si>
  <si>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</si>
  <si>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</si>
  <si>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</si>
  <si>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</si>
  <si>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</si>
  <si>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</si>
  <si>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</si>
  <si>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</si>
  <si>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</si>
  <si>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</si>
  <si>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</si>
  <si>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</si>
  <si>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</si>
  <si>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</si>
  <si>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</si>
  <si>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</si>
  <si>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</si>
  <si>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</si>
  <si>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</si>
  <si>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</si>
  <si>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</si>
  <si>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</si>
  <si>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</si>
  <si>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</si>
  <si>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</si>
  <si>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</si>
  <si>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</si>
  <si>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</si>
  <si>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</si>
  <si>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</si>
  <si>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</si>
  <si>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</si>
  <si>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</si>
  <si>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</si>
  <si>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</si>
  <si>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</si>
  <si>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</si>
  <si>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</si>
  <si>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</si>
  <si>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</si>
  <si>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</si>
  <si>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</si>
  <si>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</si>
  <si>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</si>
  <si>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</si>
  <si>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</si>
  <si>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</si>
  <si>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</si>
  <si>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</si>
  <si>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</si>
  <si>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</si>
  <si>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</si>
  <si>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</si>
  <si>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</si>
  <si>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</si>
  <si>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</si>
  <si>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</si>
  <si>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</si>
  <si>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</si>
  <si>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</si>
  <si>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</si>
  <si>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</si>
  <si>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</si>
  <si>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</si>
  <si>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</si>
  <si>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</si>
  <si>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</si>
  <si>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</si>
  <si>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</si>
  <si>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</si>
  <si>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</si>
  <si>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</si>
  <si>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</si>
  <si>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</si>
  <si>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</si>
  <si>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</si>
  <si>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</si>
  <si>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</si>
  <si>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</si>
  <si>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</si>
  <si>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</si>
  <si>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</si>
  <si>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</si>
  <si>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</si>
  <si>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</si>
  <si>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</si>
  <si>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</si>
  <si>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</si>
  <si>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</si>
  <si>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</si>
  <si>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</si>
  <si>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</si>
  <si>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</si>
  <si>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</si>
  <si>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</si>
  <si>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</si>
  <si>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</si>
  <si>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</si>
  <si>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</si>
  <si>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</si>
  <si>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</si>
  <si>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</si>
  <si>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</si>
  <si>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</si>
  <si>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</si>
  <si>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</si>
  <si>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</si>
  <si>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</si>
  <si>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</si>
  <si>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</si>
  <si>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</si>
  <si>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</si>
  <si>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</si>
  <si>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</si>
  <si>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</si>
  <si>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</si>
  <si>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</si>
  <si>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</si>
  <si>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</si>
  <si>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</si>
  <si>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</si>
  <si>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</si>
  <si>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</si>
  <si>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</si>
  <si>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</si>
  <si>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</si>
  <si>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</si>
  <si>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</si>
  <si>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</si>
  <si>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</si>
  <si>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</si>
  <si>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</si>
  <si>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</si>
  <si>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</si>
  <si>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</si>
  <si>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</si>
  <si>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</si>
  <si>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</si>
  <si>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</si>
  <si>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</si>
  <si>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</si>
  <si>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</si>
  <si>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</si>
  <si>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</si>
  <si>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</si>
  <si>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</si>
  <si>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</si>
  <si>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</si>
  <si>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</si>
  <si>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</si>
  <si>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</si>
  <si>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</si>
  <si>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</si>
  <si>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</si>
  <si>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</si>
  <si>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</si>
  <si>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</si>
  <si>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</si>
  <si>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</si>
  <si>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</si>
  <si>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</si>
  <si>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</si>
  <si>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</si>
  <si>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</si>
  <si>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</si>
  <si>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</si>
  <si>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</si>
  <si>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</si>
  <si>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</si>
  <si>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</si>
  <si>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</si>
  <si>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</si>
  <si>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</si>
  <si>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</si>
  <si>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</si>
  <si>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</si>
  <si>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</si>
  <si>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</si>
  <si>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</si>
  <si>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</si>
  <si>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</si>
  <si>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</si>
  <si>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</si>
  <si>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</si>
  <si>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</si>
  <si>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</si>
  <si>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</si>
  <si>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</si>
  <si>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</si>
  <si>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</si>
  <si>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</si>
  <si>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</si>
  <si>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</si>
  <si>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</si>
  <si>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</si>
  <si>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</si>
  <si>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</si>
  <si>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</si>
  <si>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</si>
  <si>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</si>
  <si>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</si>
  <si>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</si>
  <si>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</si>
  <si>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</si>
  <si>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</si>
  <si>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</si>
  <si>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</si>
  <si>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</si>
  <si>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</si>
  <si>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</si>
  <si>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</si>
  <si>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</si>
  <si>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</si>
  <si>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</si>
  <si>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</si>
  <si>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</si>
  <si>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</si>
  <si>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</si>
  <si>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</si>
  <si>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</si>
  <si>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</si>
  <si>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</si>
  <si>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</si>
  <si>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</si>
  <si>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</si>
  <si>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</si>
  <si>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</si>
  <si>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</si>
  <si>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</si>
  <si>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</si>
  <si>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</si>
  <si>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</si>
  <si>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</si>
  <si>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</si>
  <si>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</si>
  <si>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</si>
  <si>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</si>
  <si>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</si>
  <si>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</si>
  <si>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</si>
  <si>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</si>
  <si>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</si>
  <si>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</si>
  <si>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</si>
  <si>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</si>
  <si>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</si>
  <si>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</si>
  <si>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</si>
  <si>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</si>
  <si>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</si>
  <si>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</si>
  <si>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</si>
  <si>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</si>
  <si>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</si>
  <si>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</si>
  <si>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</si>
  <si>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</si>
  <si>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</si>
  <si>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</si>
  <si>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</si>
  <si>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</si>
  <si>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</si>
  <si>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</si>
  <si>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</si>
  <si>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</si>
  <si>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</si>
  <si>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</si>
  <si>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</si>
  <si>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</si>
  <si>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</si>
  <si>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</si>
  <si>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</si>
  <si>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</si>
  <si>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</si>
  <si>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</si>
  <si>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</si>
  <si>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</si>
  <si>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</si>
  <si>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</si>
  <si>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</si>
  <si>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</si>
  <si>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</si>
  <si>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</si>
  <si>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</si>
  <si>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</si>
  <si>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</si>
  <si>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</si>
  <si>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</si>
  <si>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</si>
  <si>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</si>
  <si>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</si>
  <si>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</si>
  <si>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</si>
  <si>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</si>
  <si>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</si>
  <si>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</si>
  <si>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</si>
  <si>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</si>
  <si>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</si>
  <si>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</si>
  <si>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</si>
  <si>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</si>
  <si>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</si>
  <si>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</si>
  <si>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</si>
  <si>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</si>
  <si>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</si>
  <si>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</si>
  <si>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</si>
  <si>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</si>
  <si>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</si>
  <si>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</si>
  <si>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</si>
  <si>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</si>
  <si>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</si>
  <si>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</si>
  <si>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</si>
  <si>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</si>
  <si>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</si>
  <si>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</si>
  <si>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</si>
  <si>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</si>
  <si>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</si>
  <si>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</si>
  <si>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</si>
  <si>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</si>
  <si>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</si>
  <si>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</si>
  <si>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</si>
  <si>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</si>
  <si>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</si>
  <si>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</si>
  <si>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</si>
  <si>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</si>
  <si>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</si>
  <si>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</si>
  <si>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</si>
  <si>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</si>
  <si>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</si>
  <si>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</si>
  <si>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</si>
  <si>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</si>
  <si>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</si>
  <si>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</si>
  <si>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</si>
  <si>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</si>
  <si>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</si>
  <si>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</si>
  <si>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</si>
  <si>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</si>
  <si>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</si>
  <si>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</si>
  <si>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</si>
  <si>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</si>
  <si>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</si>
  <si>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</si>
  <si>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</si>
  <si>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</si>
  <si>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</si>
  <si>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</si>
  <si>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</si>
  <si>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</si>
  <si>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</si>
  <si>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</si>
  <si>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</si>
  <si>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</si>
  <si>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</si>
  <si>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</si>
  <si>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</si>
  <si>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</si>
  <si>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</si>
  <si>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</si>
  <si>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</si>
  <si>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</si>
  <si>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</si>
  <si>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</si>
  <si>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</si>
  <si>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</si>
  <si>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</si>
  <si>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</si>
  <si>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</si>
  <si>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</si>
  <si>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</si>
  <si>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</si>
  <si>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</si>
  <si>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</si>
  <si>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</si>
  <si>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</si>
  <si>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</si>
  <si>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</si>
  <si>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</si>
  <si>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</si>
  <si>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</si>
  <si>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</si>
  <si>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</si>
  <si>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</si>
  <si>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</si>
  <si>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</si>
  <si>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</si>
  <si>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</si>
  <si>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</si>
  <si>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</si>
  <si>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</si>
  <si>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</si>
  <si>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</si>
  <si>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</si>
  <si>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</si>
  <si>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</si>
  <si>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</si>
  <si>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</si>
  <si>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</si>
  <si>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</si>
  <si>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</si>
  <si>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</si>
  <si>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</si>
  <si>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</si>
  <si>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</si>
  <si>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</si>
  <si>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</si>
  <si>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</si>
  <si>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</si>
  <si>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</si>
  <si>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</si>
  <si>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</si>
  <si>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</si>
  <si>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</si>
  <si>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</si>
  <si>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</si>
  <si>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</si>
  <si>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</si>
  <si>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</si>
  <si>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</si>
  <si>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</si>
  <si>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</si>
  <si>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</si>
  <si>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</si>
  <si>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</si>
  <si>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</si>
  <si>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</si>
  <si>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</si>
  <si>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</si>
  <si>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</si>
  <si>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</si>
  <si>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</si>
  <si>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</si>
  <si>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</si>
  <si>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</si>
  <si>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</si>
  <si>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</si>
  <si>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</si>
  <si>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</si>
  <si>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</si>
  <si>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</si>
  <si>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</si>
  <si>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</si>
  <si>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</si>
  <si>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</si>
  <si>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</si>
  <si>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</si>
  <si>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</si>
  <si>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</si>
  <si>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</si>
  <si>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</si>
  <si>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</si>
  <si>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</si>
  <si>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</si>
  <si>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</si>
  <si>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</si>
  <si>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</si>
  <si>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</si>
  <si>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</si>
  <si>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</si>
  <si>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</si>
  <si>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</si>
  <si>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</si>
  <si>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</si>
  <si>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</si>
  <si>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</si>
  <si>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</si>
  <si>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</si>
  <si>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</si>
  <si>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</si>
  <si>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</si>
  <si>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</si>
  <si>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</si>
  <si>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</si>
  <si>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</si>
  <si>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</si>
  <si>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</si>
  <si>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</si>
  <si>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</si>
  <si>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</si>
  <si>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</si>
  <si>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</si>
  <si>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</si>
  <si>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</si>
  <si>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</si>
  <si>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</si>
  <si>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</si>
  <si>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</si>
  <si>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</si>
  <si>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</si>
  <si>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</si>
  <si>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</si>
  <si>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</si>
  <si>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</si>
  <si>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</si>
  <si>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</si>
  <si>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</si>
  <si>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</si>
  <si>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</si>
  <si>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</si>
  <si>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</si>
  <si>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</si>
  <si>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</si>
  <si>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</si>
  <si>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</si>
  <si>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</si>
  <si>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</si>
  <si>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</si>
  <si>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</si>
  <si>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</si>
  <si>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</si>
  <si>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</si>
  <si>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</si>
  <si>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</si>
  <si>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</si>
  <si>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</si>
  <si>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</si>
  <si>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</si>
  <si>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</si>
  <si>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</si>
  <si>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</si>
  <si>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</si>
  <si>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</si>
  <si>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</si>
  <si>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</si>
  <si>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</si>
  <si>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</si>
  <si>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</si>
  <si>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</si>
  <si>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</si>
  <si>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</si>
  <si>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</si>
  <si>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</si>
  <si>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</si>
  <si>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</si>
  <si>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</si>
  <si>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</si>
  <si>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</si>
  <si>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</si>
  <si>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</si>
  <si>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</si>
  <si>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</si>
  <si>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</si>
  <si>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</si>
  <si>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</si>
  <si>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</si>
  <si>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</si>
  <si>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</si>
  <si>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</si>
  <si>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</si>
  <si>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</si>
  <si>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</si>
  <si>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</si>
  <si>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</si>
  <si>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</si>
  <si>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</si>
  <si>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</si>
  <si>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</si>
  <si>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</si>
  <si>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</si>
  <si>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</si>
  <si>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</si>
  <si>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</si>
  <si>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</si>
  <si>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</si>
  <si>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</si>
  <si>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</si>
  <si>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</si>
  <si>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</si>
  <si>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</si>
  <si>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</si>
  <si>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</si>
  <si>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</si>
  <si>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</si>
  <si>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</si>
  <si>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</si>
  <si>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</si>
  <si>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</si>
  <si>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</si>
  <si>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</si>
  <si>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</si>
  <si>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</si>
  <si>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</si>
  <si>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</si>
  <si>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</si>
  <si>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</si>
  <si>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</si>
  <si>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</si>
  <si>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</si>
  <si>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</si>
  <si>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</si>
  <si>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</si>
  <si>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</si>
  <si>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</si>
  <si>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</si>
  <si>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</si>
  <si>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</si>
  <si>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</si>
  <si>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</si>
  <si>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</si>
  <si>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</si>
  <si>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</si>
  <si>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</si>
  <si>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</si>
  <si>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</si>
  <si>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</si>
  <si>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</si>
  <si>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</si>
  <si>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</si>
  <si>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</si>
  <si>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</si>
  <si>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</si>
  <si>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</si>
  <si>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</si>
  <si>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</si>
  <si>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</si>
  <si>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</si>
  <si>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</si>
  <si>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</si>
  <si>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</si>
  <si>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</si>
  <si>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</si>
  <si>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</si>
  <si>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</si>
  <si>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</si>
  <si>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</si>
  <si>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</si>
  <si>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</si>
  <si>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</si>
  <si>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</si>
  <si>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</si>
  <si>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</si>
  <si>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</si>
  <si>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</si>
  <si>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</si>
  <si>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</si>
  <si>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</si>
  <si>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</si>
  <si>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</si>
  <si>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</si>
  <si>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</si>
  <si>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</si>
  <si>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</si>
  <si>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</si>
  <si>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</si>
  <si>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</si>
  <si>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</si>
  <si>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</si>
  <si>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</si>
  <si>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</si>
  <si>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</si>
  <si>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</si>
  <si>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</si>
  <si>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</si>
  <si>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</si>
  <si>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</si>
  <si>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</si>
  <si>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</si>
  <si>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</si>
  <si>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</si>
  <si>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</si>
  <si>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</si>
  <si>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</si>
  <si>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</si>
  <si>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</si>
  <si>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</si>
  <si>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</si>
  <si>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</si>
  <si>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</si>
  <si>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</si>
  <si>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</si>
  <si>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</si>
  <si>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</si>
  <si>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</si>
  <si>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</si>
  <si>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</si>
  <si>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</si>
  <si>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</si>
  <si>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</si>
  <si>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</si>
  <si>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</si>
  <si>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</si>
  <si>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</si>
  <si>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</si>
  <si>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</si>
  <si>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</si>
  <si>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</si>
  <si>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</si>
  <si>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</si>
  <si>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</si>
  <si>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</si>
  <si>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</si>
  <si>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</si>
  <si>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</si>
  <si>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</si>
  <si>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</si>
  <si>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</si>
  <si>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</si>
  <si>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</si>
  <si>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</si>
  <si>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</si>
  <si>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</si>
  <si>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</si>
  <si>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</si>
  <si>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</si>
  <si>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</si>
  <si>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</si>
  <si>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</si>
  <si>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</si>
  <si>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</si>
  <si>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</si>
  <si>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</si>
  <si>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</si>
  <si>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</si>
  <si>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</si>
  <si>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</si>
  <si>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</si>
  <si>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</si>
  <si>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</si>
  <si>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</si>
  <si>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</si>
  <si>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</si>
  <si>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</si>
  <si>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</si>
  <si>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</si>
  <si>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</si>
  <si>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</si>
  <si>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</si>
  <si>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</si>
  <si>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</si>
  <si>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</si>
  <si>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</si>
  <si>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</si>
  <si>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</si>
  <si>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</si>
  <si>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</si>
  <si>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</si>
  <si>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</si>
  <si>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</si>
  <si>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</si>
  <si>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</si>
  <si>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</si>
  <si>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</si>
  <si>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</si>
  <si>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</si>
  <si>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</si>
  <si>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</si>
  <si>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</si>
  <si>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</si>
  <si>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</si>
  <si>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</si>
  <si>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</si>
  <si>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</si>
  <si>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</si>
  <si>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</si>
  <si>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</si>
  <si>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</si>
  <si>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</si>
  <si>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</si>
  <si>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</si>
  <si>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</si>
  <si>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</si>
  <si>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</si>
  <si>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</si>
  <si>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</si>
  <si>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</si>
  <si>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</si>
  <si>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</si>
  <si>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</si>
  <si>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</si>
  <si>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</si>
  <si>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</si>
  <si>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</si>
  <si>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</si>
  <si>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</si>
  <si>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</si>
  <si>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</si>
  <si>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</si>
  <si>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</si>
  <si>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</si>
  <si>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</si>
  <si>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</si>
  <si>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</si>
  <si>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</si>
  <si>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</si>
  <si>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</si>
  <si>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</si>
  <si>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</si>
  <si>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</si>
  <si>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</si>
  <si>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</si>
  <si>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</si>
  <si>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</si>
  <si>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</si>
  <si>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</si>
  <si>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</si>
  <si>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</si>
  <si>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</si>
  <si>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</si>
  <si>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</si>
  <si>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</si>
  <si>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</si>
  <si>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</si>
  <si>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</si>
  <si>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</si>
  <si>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</si>
  <si>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</si>
  <si>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</si>
  <si>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</si>
  <si>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</si>
  <si>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</si>
  <si>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</si>
  <si>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</si>
  <si>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</si>
  <si>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</si>
  <si>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</si>
  <si>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</si>
  <si>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</si>
  <si>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</si>
  <si>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</si>
  <si>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</si>
  <si>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</si>
  <si>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</si>
  <si>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</si>
  <si>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</si>
  <si>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</si>
  <si>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</si>
  <si>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</si>
  <si>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</si>
  <si>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</si>
  <si>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</si>
  <si>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</si>
  <si>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</si>
  <si>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</si>
  <si>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</si>
  <si>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</si>
  <si>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</si>
  <si>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</si>
  <si>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</si>
  <si>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</si>
  <si>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</si>
  <si>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</si>
  <si>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</si>
  <si>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</si>
  <si>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</si>
  <si>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</si>
  <si>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</si>
  <si>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</si>
  <si>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</si>
  <si>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</si>
  <si>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</si>
  <si>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</si>
  <si>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</si>
  <si>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</si>
  <si>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</si>
  <si>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</si>
  <si>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</si>
  <si>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</si>
  <si>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</si>
  <si>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</si>
  <si>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</si>
  <si>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</si>
  <si>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</si>
  <si>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</si>
  <si>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</si>
  <si>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</si>
  <si>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</si>
  <si>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</si>
  <si>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</si>
  <si>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</si>
  <si>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</si>
  <si>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</si>
  <si>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</si>
  <si>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</si>
  <si>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</si>
  <si>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</si>
  <si>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</si>
  <si>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</si>
  <si>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</si>
  <si>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</si>
  <si>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</si>
  <si>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</si>
  <si>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</si>
  <si>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</si>
  <si>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</si>
  <si>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</si>
  <si>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</si>
  <si>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</si>
  <si>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</si>
  <si>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</si>
  <si>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</si>
  <si>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</si>
  <si>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</si>
  <si>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</si>
  <si>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</si>
  <si>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</si>
  <si>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</si>
  <si>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</si>
  <si>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</si>
  <si>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</si>
  <si>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</si>
  <si>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</si>
  <si>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</si>
  <si>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</si>
  <si>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</si>
  <si>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</si>
  <si>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</si>
  <si>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</si>
  <si>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</si>
  <si>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</si>
  <si>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</si>
  <si>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</si>
  <si>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</si>
  <si>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</si>
  <si>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</si>
  <si>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</si>
  <si>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</si>
  <si>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</si>
  <si>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</si>
  <si>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</si>
  <si>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</si>
  <si>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</si>
  <si>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</si>
  <si>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</si>
  <si>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</si>
  <si>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</si>
  <si>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</si>
  <si>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</si>
  <si>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</si>
  <si>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</si>
  <si>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</si>
  <si>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</si>
  <si>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</si>
  <si>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</si>
  <si>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</si>
  <si>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</si>
  <si>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</si>
  <si>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</si>
  <si>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</si>
  <si>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</si>
  <si>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</si>
  <si>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</si>
  <si>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</si>
  <si>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</si>
  <si>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</si>
  <si>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</si>
  <si>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</si>
  <si>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</si>
  <si>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</si>
  <si>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</si>
  <si>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</si>
  <si>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</si>
  <si>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</si>
  <si>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</si>
  <si>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</si>
  <si>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</si>
  <si>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</si>
  <si>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</si>
  <si>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</si>
  <si>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</si>
  <si>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</si>
  <si>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</si>
  <si>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</si>
  <si>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</si>
  <si>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</si>
  <si>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</si>
  <si>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</si>
  <si>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</si>
  <si>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</si>
  <si>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</si>
  <si>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</si>
  <si>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</si>
  <si>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</si>
  <si>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</si>
  <si>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</si>
  <si>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</si>
  <si>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</si>
  <si>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</si>
  <si>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</si>
  <si>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</si>
  <si>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</si>
  <si>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</si>
  <si>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</si>
  <si>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</si>
  <si>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</si>
  <si>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</si>
  <si>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</si>
  <si>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</si>
  <si>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</si>
  <si>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</si>
  <si>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</si>
  <si>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</si>
  <si>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</si>
  <si>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</si>
  <si>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</si>
  <si>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</si>
  <si>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</si>
  <si>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</si>
  <si>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</si>
  <si>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</si>
  <si>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</si>
  <si>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</si>
  <si>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</si>
  <si>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</si>
  <si>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</si>
  <si>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</si>
  <si>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</si>
  <si>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</si>
  <si>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</si>
  <si>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</si>
  <si>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</si>
  <si>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</si>
  <si>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</si>
  <si>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</si>
  <si>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</si>
  <si>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</si>
  <si>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</si>
  <si>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</si>
  <si>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</si>
  <si>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</si>
  <si>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</si>
  <si>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</si>
  <si>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</si>
  <si>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</si>
  <si>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</si>
  <si>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</si>
  <si>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</si>
  <si>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</si>
  <si>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</si>
  <si>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</si>
  <si>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</si>
  <si>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</si>
  <si>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</si>
  <si>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</si>
  <si>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</si>
  <si>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</si>
  <si>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</si>
  <si>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</si>
  <si>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</si>
  <si>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</si>
  <si>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</si>
  <si>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</si>
  <si>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</si>
  <si>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</si>
  <si>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</si>
  <si>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</si>
  <si>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</si>
  <si>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</si>
  <si>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</si>
  <si>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</si>
  <si>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</si>
  <si>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</si>
  <si>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</si>
  <si>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</si>
  <si>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</si>
  <si>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</si>
  <si>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</si>
  <si>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</si>
  <si>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</si>
  <si>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</si>
  <si>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</si>
  <si>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</si>
  <si>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</si>
  <si>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</si>
  <si>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</si>
  <si>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</si>
  <si>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</si>
  <si>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</si>
  <si>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</si>
  <si>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</si>
  <si>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</si>
  <si>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</si>
  <si>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</si>
  <si>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</si>
  <si>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</si>
  <si>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</si>
  <si>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</si>
  <si>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</si>
  <si>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</si>
  <si>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</si>
  <si>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</si>
  <si>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</si>
  <si>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</si>
  <si>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</si>
  <si>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</si>
  <si>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</si>
  <si>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</si>
  <si>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</si>
  <si>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</si>
  <si>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</si>
  <si>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</si>
  <si>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</si>
  <si>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</si>
  <si>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</si>
  <si>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</si>
  <si>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</si>
  <si>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</si>
  <si>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</si>
  <si>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</si>
  <si>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</si>
  <si>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</si>
  <si>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</si>
  <si>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</si>
  <si>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</si>
  <si>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</si>
  <si>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</si>
  <si>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</si>
  <si>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</si>
  <si>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</si>
  <si>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</si>
  <si>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</si>
  <si>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</si>
  <si>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</si>
  <si>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</si>
  <si>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</si>
  <si>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</si>
  <si>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</si>
  <si>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</si>
  <si>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</si>
  <si>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</si>
  <si>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</si>
  <si>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</si>
  <si>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</si>
  <si>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</si>
  <si>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</si>
  <si>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</si>
  <si>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</si>
  <si>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</si>
  <si>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</si>
  <si>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</si>
  <si>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</si>
  <si>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</si>
  <si>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</si>
  <si>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</si>
  <si>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</si>
  <si>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</si>
  <si>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</si>
  <si>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</si>
  <si>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</si>
  <si>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</si>
  <si>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</si>
  <si>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</si>
  <si>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</si>
  <si>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</si>
  <si>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</si>
  <si>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</si>
  <si>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</si>
  <si>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</si>
  <si>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</si>
  <si>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</si>
  <si>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</si>
  <si>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</si>
  <si>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</si>
  <si>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</si>
  <si>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</si>
  <si>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</si>
  <si>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</si>
  <si>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</si>
  <si>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</si>
  <si>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</si>
  <si>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</si>
  <si>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</si>
  <si>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</si>
  <si>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</si>
  <si>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</si>
  <si>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</si>
  <si>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</si>
  <si>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</si>
  <si>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</si>
  <si>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</si>
  <si>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</si>
  <si>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</si>
  <si>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</si>
  <si>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</si>
  <si>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</si>
  <si>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</si>
  <si>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</si>
  <si>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</si>
  <si>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</si>
  <si>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</si>
  <si>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</si>
  <si>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</si>
  <si>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</si>
  <si>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</si>
  <si>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</si>
  <si>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</si>
  <si>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</si>
  <si>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</si>
  <si>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</si>
  <si>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</si>
  <si>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</si>
  <si>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</si>
  <si>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</si>
  <si>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</si>
  <si>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</si>
  <si>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</si>
  <si>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</si>
  <si>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</si>
  <si>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</si>
  <si>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</si>
  <si>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</si>
  <si>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</si>
  <si>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</si>
  <si>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</si>
  <si>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</si>
  <si>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</si>
  <si>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</si>
  <si>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</si>
  <si>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</si>
  <si>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</si>
  <si>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</si>
  <si>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</si>
  <si>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</si>
  <si>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</si>
  <si>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</si>
  <si>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</si>
  <si>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</si>
  <si>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</si>
  <si>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</si>
  <si>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</si>
  <si>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</si>
  <si>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</si>
  <si>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</si>
  <si>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</si>
  <si>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</si>
  <si>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</si>
  <si>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</si>
  <si>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</si>
  <si>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</si>
  <si>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</si>
  <si>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</si>
  <si>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</si>
  <si>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</si>
  <si>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</si>
  <si>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</si>
  <si>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</si>
  <si>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</si>
  <si>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</si>
  <si>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</si>
  <si>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</si>
  <si>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</si>
  <si>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</si>
  <si>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</si>
  <si>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</si>
  <si>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</si>
  <si>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</si>
  <si>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</si>
  <si>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</si>
  <si>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</si>
  <si>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</si>
  <si>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</si>
  <si>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</si>
  <si>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</si>
  <si>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</si>
  <si>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</si>
  <si>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</si>
  <si>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</si>
  <si>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</si>
  <si>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</si>
  <si>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</si>
  <si>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</si>
  <si>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</si>
  <si>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</si>
  <si>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</si>
  <si>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</si>
  <si>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</si>
  <si>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</si>
  <si>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</si>
  <si>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</si>
  <si>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</si>
  <si>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</si>
  <si>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</si>
  <si>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</si>
  <si>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</si>
  <si>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</si>
  <si>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</si>
  <si>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</si>
  <si>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</si>
  <si>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</si>
  <si>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</si>
  <si>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</si>
  <si>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</si>
  <si>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</si>
  <si>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</si>
  <si>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</si>
  <si>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</si>
  <si>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</si>
  <si>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</si>
  <si>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</si>
  <si>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</si>
  <si>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</si>
  <si>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</si>
  <si>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</si>
  <si>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</si>
  <si>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</si>
  <si>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</si>
  <si>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</si>
  <si>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</si>
  <si>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</si>
  <si>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</si>
  <si>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</si>
  <si>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</si>
  <si>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</si>
  <si>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</si>
  <si>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</si>
  <si>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</si>
  <si>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</si>
  <si>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</si>
  <si>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</si>
  <si>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</si>
  <si>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</si>
  <si>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</si>
  <si>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</si>
  <si>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</si>
  <si>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</si>
  <si>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</si>
  <si>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</si>
  <si>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</si>
  <si>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</si>
  <si>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</si>
  <si>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</si>
  <si>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</si>
  <si>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</si>
  <si>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</si>
  <si>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</si>
  <si>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</si>
  <si>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</si>
  <si>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</si>
  <si>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</si>
  <si>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</si>
  <si>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</si>
  <si>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</si>
  <si>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</si>
  <si>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</si>
  <si>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</si>
  <si>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</si>
  <si>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</si>
  <si>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</si>
  <si>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</si>
  <si>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</si>
  <si>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</si>
  <si>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</si>
  <si>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</si>
  <si>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</si>
  <si>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</si>
  <si>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</si>
  <si>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</si>
  <si>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</si>
  <si>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</si>
  <si>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</si>
  <si>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</si>
  <si>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</si>
  <si>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</si>
  <si>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</si>
  <si>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</si>
  <si>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</si>
  <si>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</si>
  <si>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</si>
  <si>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</si>
  <si>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</si>
  <si>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</si>
  <si>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</si>
  <si>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</si>
  <si>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</si>
  <si>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</si>
  <si>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</si>
  <si>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</si>
  <si>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</si>
  <si>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</si>
  <si>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</si>
  <si>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</si>
  <si>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</si>
  <si>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</si>
  <si>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</si>
  <si>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</si>
  <si>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</si>
  <si>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</si>
  <si>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</si>
  <si>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</si>
  <si>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</si>
  <si>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</si>
  <si>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</si>
  <si>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</si>
  <si>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</si>
  <si>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</si>
  <si>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</si>
  <si>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</si>
  <si>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</si>
  <si>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</si>
  <si>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</si>
  <si>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</si>
  <si>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</si>
  <si>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</si>
  <si>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</si>
  <si>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</si>
  <si>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</si>
  <si>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</si>
  <si>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</si>
  <si>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</si>
  <si>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</si>
  <si>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</si>
  <si>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</si>
  <si>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</si>
  <si>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</si>
  <si>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</si>
  <si>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</si>
  <si>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</si>
  <si>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</si>
  <si>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</si>
  <si>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</si>
  <si>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</si>
  <si>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</si>
  <si>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</si>
  <si>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</si>
  <si>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</si>
  <si>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</si>
  <si>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</si>
  <si>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</si>
  <si>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</si>
  <si>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</si>
  <si>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</si>
  <si>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</si>
  <si>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</si>
  <si>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</si>
  <si>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</si>
  <si>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</si>
  <si>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</si>
  <si>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</si>
  <si>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</si>
  <si>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</si>
  <si>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</si>
  <si>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</si>
  <si>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</si>
  <si>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</si>
  <si>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</si>
  <si>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</si>
  <si>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</si>
  <si>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</si>
  <si>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</si>
  <si>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</si>
  <si>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</si>
  <si>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</si>
  <si>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</si>
  <si>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</si>
  <si>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</si>
  <si>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</si>
  <si>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</si>
  <si>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</si>
  <si>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</si>
  <si>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</si>
  <si>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</si>
  <si>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</si>
  <si>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</si>
  <si>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</si>
  <si>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</si>
  <si>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</si>
  <si>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</si>
  <si>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</si>
  <si>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</si>
  <si>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</si>
  <si>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</si>
  <si>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</si>
  <si>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</si>
  <si>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</si>
  <si>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</si>
  <si>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</si>
  <si>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</si>
  <si>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</si>
  <si>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</si>
  <si>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</si>
  <si>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</si>
  <si>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</si>
  <si>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</si>
  <si>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</si>
  <si>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</si>
  <si>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</si>
  <si>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</si>
  <si>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</si>
  <si>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</si>
  <si>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</si>
  <si>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</si>
  <si>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</si>
  <si>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</si>
  <si>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</si>
  <si>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</si>
  <si>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</si>
  <si>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</si>
  <si>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</si>
  <si>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</si>
  <si>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</si>
  <si>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</si>
  <si>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</si>
  <si>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</si>
  <si>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</si>
  <si>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</si>
  <si>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</si>
  <si>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</si>
  <si>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</si>
  <si>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</si>
  <si>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</si>
  <si>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</si>
  <si>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</si>
  <si>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</si>
  <si>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</si>
  <si>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</si>
  <si>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</si>
  <si>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</si>
  <si>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</si>
  <si>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</si>
  <si>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</si>
  <si>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</si>
  <si>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</si>
  <si>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</si>
  <si>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</si>
  <si>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</si>
  <si>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</si>
  <si>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</si>
  <si>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</si>
  <si>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</si>
  <si>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</si>
  <si>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</si>
  <si>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</si>
  <si>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</si>
  <si>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</si>
  <si>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</si>
  <si>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</si>
  <si>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</si>
  <si>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</si>
  <si>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</si>
  <si>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</si>
  <si>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</si>
  <si>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</si>
  <si>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</si>
  <si>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</si>
  <si>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</si>
  <si>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</si>
  <si>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</si>
  <si>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</si>
  <si>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</si>
  <si>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</si>
  <si>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</si>
  <si>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</si>
  <si>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</si>
  <si>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</si>
  <si>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</si>
  <si>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</si>
  <si>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</si>
  <si>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</si>
  <si>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</si>
  <si>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</si>
  <si>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</si>
  <si>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</si>
  <si>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</si>
  <si>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</si>
  <si>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</si>
  <si>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</si>
  <si>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</si>
  <si>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</si>
  <si>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</si>
  <si>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</si>
  <si>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</si>
  <si>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</si>
  <si>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</si>
  <si>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</si>
  <si>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</si>
  <si>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</si>
  <si>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</si>
  <si>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</si>
  <si>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</si>
  <si>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</si>
  <si>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</si>
  <si>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</si>
  <si>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</si>
  <si>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</si>
  <si>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</si>
  <si>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</si>
  <si>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</si>
  <si>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</si>
  <si>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</si>
  <si>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</si>
  <si>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</si>
  <si>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</si>
  <si>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</si>
  <si>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</si>
  <si>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</si>
  <si>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</si>
  <si>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</si>
  <si>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</si>
  <si>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</si>
  <si>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</si>
  <si>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</si>
  <si>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</si>
  <si>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</si>
  <si>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</si>
  <si>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</si>
  <si>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</si>
  <si>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</si>
  <si>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</si>
  <si>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</si>
  <si>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</si>
  <si>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</si>
  <si>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</si>
  <si>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</si>
  <si>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</si>
  <si>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</si>
  <si>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</si>
  <si>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</si>
  <si>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</si>
  <si>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</si>
  <si>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</si>
  <si>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</si>
  <si>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</si>
  <si>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</si>
  <si>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</si>
  <si>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</si>
  <si>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</si>
  <si>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</si>
  <si>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</si>
  <si>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</si>
  <si>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</si>
  <si>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</si>
  <si>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</si>
  <si>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</si>
  <si>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</si>
  <si>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</si>
  <si>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</si>
  <si>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</si>
  <si>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</si>
  <si>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</si>
  <si>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</si>
  <si>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</si>
  <si>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</si>
  <si>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</si>
  <si>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</si>
  <si>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</si>
  <si>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</si>
  <si>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</si>
  <si>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</si>
  <si>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</si>
  <si>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</si>
  <si>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</si>
  <si>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</si>
  <si>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</si>
  <si>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</si>
  <si>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</si>
  <si>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</si>
  <si>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</si>
  <si>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</si>
  <si>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</si>
  <si>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</si>
  <si>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</si>
  <si>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</si>
  <si>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</si>
  <si>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</si>
  <si>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</si>
  <si>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</si>
  <si>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</si>
  <si>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</si>
  <si>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</si>
  <si>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</si>
  <si>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</si>
  <si>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</si>
  <si>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</si>
  <si>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</si>
  <si>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</si>
  <si>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</si>
  <si>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</si>
  <si>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</si>
  <si>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</si>
  <si>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</si>
  <si>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</si>
  <si>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</si>
  <si>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</si>
  <si>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</si>
  <si>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</si>
  <si>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</si>
  <si>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</si>
  <si>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</si>
  <si>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</si>
  <si>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</si>
  <si>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</si>
  <si>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</si>
  <si>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</si>
  <si>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</si>
  <si>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</si>
  <si>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</si>
  <si>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</si>
  <si>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</si>
  <si>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</si>
  <si>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</si>
  <si>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</si>
  <si>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</si>
  <si>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</si>
  <si>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</si>
  <si>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</si>
  <si>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</si>
  <si>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</si>
  <si>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</si>
  <si>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</si>
  <si>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</si>
  <si>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</si>
  <si>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</si>
  <si>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</si>
  <si>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</si>
  <si>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</si>
  <si>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</si>
  <si>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</si>
  <si>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</si>
  <si>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</si>
  <si>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</si>
  <si>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</si>
  <si>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</si>
  <si>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</si>
  <si>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</si>
  <si>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</si>
  <si>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</si>
  <si>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</si>
  <si>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</si>
  <si>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</si>
  <si>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</si>
  <si>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</si>
  <si>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</si>
  <si>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</si>
  <si>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</si>
  <si>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</si>
  <si>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</si>
  <si>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</si>
  <si>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</si>
  <si>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</si>
  <si>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</si>
  <si>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</si>
  <si>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</si>
  <si>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</si>
  <si>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</si>
  <si>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</si>
  <si>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</si>
  <si>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</si>
  <si>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</si>
  <si>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</si>
  <si>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</si>
  <si>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</si>
  <si>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</si>
  <si>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</si>
  <si>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</si>
  <si>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</si>
  <si>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</si>
  <si>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</si>
  <si>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</si>
  <si>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</si>
  <si>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</si>
  <si>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</si>
  <si>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</si>
  <si>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</si>
  <si>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</si>
  <si>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</si>
  <si>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</si>
  <si>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</si>
  <si>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</si>
  <si>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</si>
  <si>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</si>
  <si>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</si>
  <si>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</si>
  <si>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</si>
  <si>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</si>
  <si>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</si>
  <si>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</si>
  <si>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</si>
  <si>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</si>
  <si>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</si>
  <si>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</si>
  <si>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</si>
  <si>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</si>
  <si>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</si>
  <si>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</si>
  <si>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</si>
  <si>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</si>
  <si>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</si>
  <si>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</si>
  <si>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</si>
  <si>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</si>
  <si>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</si>
  <si>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</si>
  <si>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</si>
  <si>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</si>
  <si>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</si>
  <si>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</si>
  <si>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</si>
  <si>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</si>
  <si>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</si>
  <si>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</si>
  <si>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</si>
  <si>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</si>
  <si>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</si>
  <si>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</si>
  <si>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</si>
  <si>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</si>
  <si>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</si>
  <si>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</si>
  <si>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</si>
  <si>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</si>
  <si>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</si>
  <si>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</si>
  <si>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</si>
  <si>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</si>
  <si>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</si>
  <si>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</si>
  <si>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</si>
  <si>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</si>
  <si>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</si>
  <si>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</si>
  <si>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</si>
  <si>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</si>
  <si>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</si>
  <si>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</si>
  <si>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</si>
  <si>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</si>
  <si>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</si>
  <si>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</si>
  <si>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</si>
  <si>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</si>
  <si>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</si>
  <si>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</si>
  <si>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</si>
  <si>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</si>
  <si>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</si>
  <si>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</si>
  <si>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</si>
  <si>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</si>
  <si>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</si>
  <si>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</si>
  <si>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</si>
  <si>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</si>
  <si>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</si>
  <si>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</si>
  <si>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</si>
  <si>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</si>
  <si>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</si>
  <si>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</si>
  <si>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</si>
  <si>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</si>
  <si>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</si>
  <si>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</si>
  <si>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</si>
  <si>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</si>
  <si>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</si>
  <si>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</si>
  <si>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</si>
  <si>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</si>
  <si>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</si>
  <si>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</si>
  <si>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</si>
  <si>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</si>
  <si>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</si>
  <si>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</si>
  <si>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</si>
  <si>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</si>
  <si>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</si>
  <si>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</si>
  <si>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</si>
  <si>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</si>
  <si>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</si>
  <si>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</si>
  <si>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</si>
  <si>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</si>
  <si>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</si>
  <si>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</si>
  <si>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</si>
  <si>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</si>
  <si>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</si>
  <si>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</si>
  <si>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</si>
  <si>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</si>
  <si>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</si>
  <si>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</si>
  <si>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</si>
  <si>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</si>
  <si>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</si>
  <si>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</si>
  <si>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</si>
  <si>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</si>
  <si>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</si>
  <si>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</si>
  <si>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</si>
  <si>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</si>
  <si>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</si>
  <si>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</si>
  <si>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</si>
  <si>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</si>
  <si>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</si>
  <si>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</si>
  <si>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</si>
  <si>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</si>
  <si>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</si>
  <si>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</si>
  <si>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</si>
  <si>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</si>
  <si>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</si>
  <si>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</si>
  <si>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</si>
  <si>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</si>
  <si>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</si>
  <si>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</si>
  <si>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</si>
  <si>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</si>
  <si>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</si>
  <si>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</si>
  <si>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</si>
  <si>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</si>
  <si>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</si>
  <si>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</si>
  <si>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</si>
  <si>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</si>
  <si>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</si>
  <si>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</si>
  <si>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</si>
  <si>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</si>
  <si>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</si>
  <si>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</si>
  <si>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</si>
  <si>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</si>
  <si>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</si>
  <si>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</si>
  <si>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</si>
  <si>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</si>
  <si>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</si>
  <si>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</si>
  <si>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</si>
  <si>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</si>
  <si>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</si>
  <si>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</si>
  <si>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</si>
  <si>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</si>
  <si>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</si>
  <si>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</si>
  <si>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</si>
  <si>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</si>
  <si>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</si>
  <si>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</si>
  <si>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</si>
  <si>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</si>
  <si>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</si>
  <si>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</si>
  <si>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</si>
  <si>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</si>
  <si>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</si>
  <si>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</si>
  <si>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</si>
  <si>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</si>
  <si>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</si>
  <si>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</si>
  <si>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</si>
  <si>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</si>
  <si>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</si>
  <si>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</si>
  <si>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</si>
  <si>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</si>
  <si>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</si>
  <si>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</si>
  <si>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</si>
  <si>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</si>
  <si>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</si>
  <si>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</si>
  <si>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</si>
  <si>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</si>
  <si>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</si>
  <si>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</si>
  <si>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</si>
  <si>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</si>
  <si>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</si>
  <si>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</si>
  <si>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</si>
  <si>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</si>
  <si>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</si>
  <si>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</si>
  <si>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</si>
  <si>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</si>
  <si>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</si>
  <si>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</si>
  <si>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</si>
  <si>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</si>
  <si>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</si>
  <si>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</si>
  <si>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</si>
  <si>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</si>
  <si>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</si>
  <si>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</si>
  <si>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</si>
  <si>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</si>
  <si>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</si>
  <si>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</si>
  <si>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</si>
  <si>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</si>
  <si>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</si>
  <si>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</si>
  <si>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</si>
  <si>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</si>
  <si>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</si>
  <si>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</si>
  <si>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</si>
  <si>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</si>
  <si>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</si>
  <si>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</si>
  <si>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</si>
  <si>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</si>
  <si>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</si>
  <si>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</si>
  <si>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</si>
  <si>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</si>
  <si>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</si>
  <si>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</si>
  <si>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</si>
  <si>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</si>
  <si>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</si>
  <si>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</si>
  <si>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</si>
  <si>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</si>
  <si>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</si>
  <si>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</si>
  <si>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</si>
  <si>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</si>
  <si>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</si>
  <si>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</si>
  <si>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</si>
  <si>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</si>
  <si>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</si>
  <si>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</si>
  <si>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</si>
  <si>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</si>
  <si>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</si>
  <si>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</si>
  <si>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</si>
  <si>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</si>
  <si>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</si>
  <si>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</si>
  <si>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</si>
  <si>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</si>
  <si>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</si>
  <si>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</si>
  <si>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</si>
  <si>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</si>
  <si>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</si>
  <si>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</si>
  <si>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</si>
  <si>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</si>
  <si>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</si>
  <si>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</si>
  <si>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</si>
  <si>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</si>
  <si>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</si>
  <si>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</si>
  <si>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</si>
  <si>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</si>
  <si>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</si>
  <si>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</si>
  <si>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</si>
  <si>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</si>
  <si>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</si>
  <si>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</si>
  <si>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</si>
  <si>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</si>
  <si>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</si>
  <si>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</si>
  <si>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</si>
  <si>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</si>
  <si>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</si>
  <si>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</si>
  <si>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</si>
  <si>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</si>
  <si>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</si>
  <si>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</si>
  <si>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</si>
  <si>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</si>
  <si>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</si>
  <si>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</si>
  <si>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</si>
  <si>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</si>
  <si>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</si>
  <si>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</si>
  <si>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</si>
  <si>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</si>
  <si>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</si>
  <si>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</si>
  <si>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</si>
  <si>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</si>
  <si>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</si>
  <si>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</si>
  <si>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</si>
  <si>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</si>
  <si>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</si>
  <si>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</si>
  <si>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</si>
  <si>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</si>
  <si>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</si>
  <si>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</si>
  <si>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</si>
  <si>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</si>
  <si>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</si>
  <si>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</si>
  <si>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</si>
  <si>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</si>
  <si>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</si>
  <si>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</si>
  <si>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</si>
  <si>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</si>
  <si>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</si>
  <si>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</si>
  <si>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</si>
  <si>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</si>
  <si>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</si>
  <si>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</si>
  <si>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</si>
  <si>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</si>
  <si>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</si>
  <si>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</si>
  <si>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</si>
  <si>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</si>
  <si>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</si>
  <si>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</si>
  <si>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</si>
  <si>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</si>
  <si>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</si>
  <si>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</si>
  <si>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</si>
  <si>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</si>
  <si>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</si>
  <si>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</si>
  <si>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</si>
  <si>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</si>
  <si>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</si>
  <si>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</si>
  <si>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</si>
  <si>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</si>
  <si>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</si>
  <si>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</si>
  <si>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</si>
  <si>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</si>
  <si>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</si>
  <si>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</si>
  <si>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</si>
  <si>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</si>
  <si>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</si>
  <si>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</si>
  <si>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</si>
  <si>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</si>
  <si>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</si>
  <si>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</si>
  <si>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</si>
  <si>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</si>
  <si>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</si>
  <si>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</si>
  <si>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</si>
  <si>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</si>
  <si>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</si>
  <si>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</si>
  <si>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</si>
  <si>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</si>
  <si>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</si>
  <si>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</si>
  <si>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</si>
  <si>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</si>
  <si>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</si>
  <si>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</si>
  <si>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</si>
  <si>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</si>
  <si>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</si>
  <si>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</si>
  <si>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</si>
  <si>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</si>
  <si>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</si>
  <si>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</si>
  <si>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</si>
  <si>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</si>
  <si>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</si>
  <si>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</si>
  <si>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</si>
  <si>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</si>
  <si>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</si>
  <si>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</si>
  <si>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</si>
  <si>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</si>
  <si>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</si>
  <si>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</si>
  <si>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</si>
  <si>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</si>
  <si>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</si>
  <si>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</si>
  <si>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</si>
  <si>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</si>
  <si>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</si>
  <si>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</si>
  <si>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</si>
  <si>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</si>
  <si>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</si>
  <si>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</si>
  <si>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</si>
  <si>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</si>
  <si>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</si>
  <si>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</si>
  <si>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</si>
  <si>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</si>
  <si>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</si>
  <si>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</si>
  <si>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</si>
  <si>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</si>
  <si>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</si>
  <si>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</si>
  <si>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</si>
  <si>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</si>
  <si>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</si>
  <si>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</si>
  <si>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</si>
  <si>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</si>
  <si>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</si>
  <si>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</si>
  <si>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</si>
  <si>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</si>
  <si>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</si>
  <si>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</si>
  <si>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</si>
  <si>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</si>
  <si>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</si>
  <si>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</si>
  <si>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</si>
  <si>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</si>
  <si>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</si>
  <si>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</si>
  <si>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</si>
  <si>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</si>
  <si>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</si>
  <si>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</si>
  <si>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</si>
  <si>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</si>
  <si>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</si>
  <si>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</si>
  <si>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</si>
  <si>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</si>
  <si>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</si>
  <si>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</si>
  <si>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</si>
  <si>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</si>
  <si>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</si>
  <si>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</si>
  <si>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</si>
  <si>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</si>
  <si>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</si>
  <si>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</si>
  <si>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</si>
  <si>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</si>
  <si>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</si>
  <si>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</si>
  <si>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</si>
  <si>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</si>
  <si>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</si>
  <si>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</si>
  <si>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</si>
  <si>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</si>
  <si>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</si>
  <si>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</si>
  <si>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</si>
  <si>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</si>
  <si>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</si>
  <si>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</si>
  <si>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</si>
  <si>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</si>
  <si>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</si>
  <si>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</si>
  <si>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</si>
  <si>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</si>
  <si>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</si>
  <si>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</si>
  <si>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</si>
  <si>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</si>
  <si>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</si>
  <si>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</si>
  <si>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</si>
  <si>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</si>
  <si>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</si>
  <si>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</si>
  <si>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</si>
  <si>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</si>
  <si>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</si>
  <si>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</si>
  <si>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</si>
  <si>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</si>
  <si>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</si>
  <si>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</si>
  <si>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</si>
  <si>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</si>
  <si>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</si>
  <si>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</si>
  <si>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</si>
  <si>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</si>
  <si>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</si>
  <si>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</si>
  <si>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</si>
  <si>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</si>
  <si>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</si>
  <si>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</si>
  <si>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</si>
  <si>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</si>
  <si>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</si>
  <si>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</si>
  <si>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</si>
  <si>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</si>
  <si>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</si>
  <si>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</si>
  <si>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</si>
  <si>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</si>
  <si>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</si>
  <si>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</si>
  <si>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</si>
  <si>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</si>
  <si>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</si>
  <si>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</si>
  <si>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</si>
  <si>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</si>
  <si>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</si>
  <si>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</si>
  <si>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</si>
  <si>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</si>
  <si>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</si>
  <si>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</si>
  <si>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</si>
  <si>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</si>
  <si>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</si>
  <si>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</si>
  <si>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</si>
  <si>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</si>
  <si>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</si>
  <si>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</si>
  <si>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</si>
  <si>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</si>
  <si>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</si>
  <si>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</si>
  <si>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</si>
  <si>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</si>
  <si>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</si>
  <si>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</si>
  <si>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</si>
  <si>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</si>
  <si>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</si>
  <si>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</si>
  <si>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</si>
  <si>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</si>
  <si>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</si>
  <si>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</si>
  <si>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</si>
  <si>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</si>
  <si>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</si>
  <si>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</si>
  <si>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</si>
  <si>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</si>
  <si>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</si>
  <si>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</si>
  <si>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</si>
  <si>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</si>
  <si>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</si>
  <si>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</si>
  <si>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</si>
  <si>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</si>
  <si>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</si>
  <si>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</si>
  <si>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</si>
  <si>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</si>
  <si>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</si>
  <si>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</si>
  <si>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</si>
  <si>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</si>
  <si>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</si>
  <si>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</si>
  <si>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</si>
  <si>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</si>
  <si>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</si>
  <si>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</si>
  <si>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</si>
  <si>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</si>
  <si>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</si>
  <si>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</si>
  <si>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</si>
  <si>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</si>
  <si>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</si>
  <si>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</si>
  <si>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</si>
  <si>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</si>
  <si>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</si>
  <si>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</si>
  <si>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</si>
  <si>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</si>
  <si>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</si>
  <si>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</si>
  <si>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</si>
  <si>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</si>
  <si>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</si>
  <si>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</si>
  <si>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</si>
  <si>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</si>
  <si>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</si>
  <si>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</si>
  <si>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</si>
  <si>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</si>
  <si>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</si>
  <si>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</si>
  <si>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</si>
  <si>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</si>
  <si>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</si>
  <si>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</si>
  <si>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</si>
  <si>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</si>
  <si>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</si>
  <si>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</si>
  <si>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</si>
  <si>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</si>
  <si>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</si>
  <si>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</si>
  <si>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</si>
  <si>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</si>
  <si>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</si>
  <si>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</si>
  <si>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</si>
  <si>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</si>
  <si>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</si>
  <si>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</si>
  <si>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</si>
  <si>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</si>
  <si>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</si>
  <si>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</si>
  <si>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</si>
  <si>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</si>
  <si>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</si>
  <si>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</si>
  <si>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</si>
  <si>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</si>
  <si>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</si>
  <si>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</si>
  <si>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</si>
  <si>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</si>
  <si>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</si>
  <si>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</si>
  <si>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</si>
  <si>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</si>
  <si>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</si>
  <si>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</si>
  <si>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</si>
  <si>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</si>
  <si>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</si>
  <si>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</si>
  <si>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</si>
  <si>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</si>
  <si>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</si>
  <si>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</si>
  <si>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</si>
  <si>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</si>
  <si>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</si>
  <si>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</si>
  <si>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</si>
  <si>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</si>
  <si>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</si>
  <si>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</si>
  <si>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</si>
  <si>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</si>
  <si>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</si>
  <si>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</si>
  <si>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</si>
  <si>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</si>
  <si>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</si>
  <si>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</si>
  <si>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</si>
  <si>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</si>
  <si>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</si>
  <si>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</si>
  <si>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</si>
  <si>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</si>
  <si>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</si>
  <si>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</si>
  <si>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</si>
  <si>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</si>
  <si>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</si>
  <si>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</si>
  <si>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</si>
  <si>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</si>
  <si>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</si>
  <si>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</si>
  <si>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</si>
  <si>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</si>
  <si>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</si>
  <si>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</si>
  <si>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</si>
  <si>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</si>
  <si>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</si>
  <si>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</si>
  <si>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</si>
  <si>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</si>
  <si>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</si>
  <si>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</si>
  <si>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</si>
  <si>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</si>
  <si>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</si>
  <si>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</si>
  <si>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</si>
  <si>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</si>
  <si>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</si>
  <si>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</si>
  <si>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</si>
  <si>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</si>
  <si>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</si>
  <si>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</si>
  <si>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</si>
  <si>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</si>
  <si>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</si>
  <si>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</si>
  <si>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</si>
  <si>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</si>
  <si>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</si>
  <si>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</si>
  <si>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</si>
  <si>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</si>
  <si>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</si>
  <si>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</si>
  <si>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</si>
  <si>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</si>
  <si>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</si>
  <si>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</si>
  <si>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</si>
  <si>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</si>
  <si>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</si>
  <si>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</si>
  <si>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</si>
  <si>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</si>
  <si>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</si>
  <si>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</si>
  <si>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</si>
  <si>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</si>
  <si>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</si>
  <si>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</si>
  <si>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</si>
  <si>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</si>
  <si>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</si>
  <si>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</si>
  <si>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</si>
  <si>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</si>
  <si>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</si>
  <si>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</si>
  <si>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</si>
  <si>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</si>
  <si>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</si>
  <si>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</si>
  <si>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</si>
  <si>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</si>
  <si>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</si>
  <si>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</si>
  <si>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</si>
  <si>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</si>
  <si>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</si>
  <si>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</si>
  <si>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</si>
  <si>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</si>
  <si>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</si>
  <si>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</si>
  <si>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</si>
  <si>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</si>
  <si>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</si>
  <si>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</si>
  <si>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</si>
  <si>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</si>
  <si>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</si>
  <si>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</si>
  <si>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</si>
  <si>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</si>
  <si>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</si>
  <si>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</si>
  <si>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</si>
  <si>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</si>
  <si>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</si>
  <si>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</si>
  <si>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</si>
  <si>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</si>
  <si>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</si>
  <si>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</si>
  <si>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</si>
  <si>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</si>
  <si>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</si>
  <si>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</si>
  <si>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</si>
  <si>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</si>
  <si>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</si>
  <si>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</si>
  <si>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</si>
  <si>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</si>
  <si>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</si>
  <si>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</si>
  <si>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</si>
  <si>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</si>
  <si>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</si>
  <si>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</si>
  <si>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</si>
  <si>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</si>
  <si>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</si>
  <si>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</si>
  <si>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</si>
  <si>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</si>
  <si>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</si>
  <si>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</si>
  <si>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</si>
  <si>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</si>
  <si>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</si>
  <si>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</si>
  <si>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</si>
  <si>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</si>
  <si>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</si>
  <si>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</si>
  <si>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</si>
  <si>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</si>
  <si>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</si>
  <si>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</si>
  <si>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</si>
  <si>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</si>
  <si>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</si>
  <si>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</si>
  <si>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</si>
  <si>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</si>
  <si>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</si>
  <si>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</si>
  <si>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</si>
  <si>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</si>
  <si>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</si>
  <si>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</si>
  <si>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</si>
  <si>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</si>
  <si>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</si>
  <si>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</si>
  <si>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</si>
  <si>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</si>
  <si>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</si>
  <si>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</si>
  <si>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</si>
  <si>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</si>
  <si>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</si>
  <si>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</si>
  <si>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</si>
  <si>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</si>
  <si>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</si>
  <si>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</si>
  <si>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</si>
  <si>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</si>
  <si>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</si>
  <si>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</si>
  <si>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</si>
  <si>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</si>
  <si>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</si>
  <si>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</si>
  <si>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</si>
  <si>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</si>
  <si>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</si>
  <si>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</si>
  <si>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</si>
  <si>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</si>
  <si>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</si>
  <si>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</si>
  <si>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</si>
  <si>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</si>
  <si>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</si>
  <si>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</si>
  <si>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</si>
  <si>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</si>
  <si>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</si>
  <si>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</si>
  <si>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</si>
  <si>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</si>
  <si>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</si>
  <si>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</si>
  <si>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</si>
  <si>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</si>
  <si>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</si>
  <si>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</si>
  <si>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</si>
  <si>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</si>
  <si>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</si>
  <si>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</si>
  <si>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</si>
  <si>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</si>
  <si>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</si>
  <si>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</si>
  <si>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</si>
  <si>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</si>
  <si>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</si>
  <si>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</si>
  <si>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</si>
  <si>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</si>
  <si>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</si>
  <si>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</si>
  <si>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</si>
  <si>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</si>
  <si>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</si>
  <si>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</si>
  <si>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</si>
  <si>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</si>
  <si>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</si>
  <si>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</si>
  <si>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</si>
  <si>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</si>
  <si>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</si>
  <si>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</si>
  <si>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</si>
  <si>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</si>
  <si>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</si>
  <si>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</si>
  <si>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</si>
  <si>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</si>
  <si>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</si>
  <si>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</si>
  <si>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</si>
  <si>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</si>
  <si>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</si>
  <si>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</si>
  <si>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</si>
  <si>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</si>
  <si>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</si>
  <si>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</si>
  <si>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</si>
  <si>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</si>
  <si>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</si>
  <si>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</si>
  <si>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</si>
  <si>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</si>
  <si>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</si>
  <si>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</si>
  <si>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</si>
  <si>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</si>
  <si>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</si>
  <si>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</si>
  <si>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</si>
  <si>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</si>
  <si>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</si>
  <si>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</si>
  <si>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</si>
  <si>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</si>
  <si>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</si>
  <si>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</si>
  <si>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</si>
  <si>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</si>
  <si>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</si>
  <si>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</si>
  <si>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</si>
  <si>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</si>
  <si>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</si>
  <si>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</si>
  <si>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</si>
  <si>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</si>
  <si>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</si>
  <si>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</si>
  <si>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</si>
  <si>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</si>
  <si>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</si>
  <si>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</si>
  <si>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</si>
  <si>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</si>
  <si>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</si>
  <si>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</si>
  <si>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</si>
  <si>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</si>
  <si>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</si>
  <si>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</si>
  <si>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</si>
  <si>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</si>
  <si>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</si>
  <si>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</si>
  <si>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</si>
  <si>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</si>
  <si>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</si>
  <si>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</si>
  <si>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</si>
  <si>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</si>
  <si>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</si>
  <si>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</si>
  <si>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</si>
  <si>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</si>
  <si>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</si>
  <si>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</si>
  <si>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</si>
  <si>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</si>
  <si>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</si>
  <si>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</si>
  <si>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</si>
  <si>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</si>
  <si>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</si>
  <si>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</si>
  <si>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</si>
  <si>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</si>
  <si>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</si>
  <si>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</si>
  <si>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</si>
  <si>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</si>
  <si>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</si>
  <si>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</si>
  <si>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</si>
  <si>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</si>
  <si>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</si>
  <si>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</si>
  <si>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</si>
  <si>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</si>
  <si>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</si>
  <si>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</si>
  <si>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</si>
  <si>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</si>
  <si>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</si>
  <si>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</si>
  <si>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</si>
  <si>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</si>
  <si>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</si>
  <si>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</si>
  <si>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</si>
  <si>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</si>
  <si>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</si>
  <si>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</si>
  <si>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</si>
  <si>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</si>
  <si>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</si>
  <si>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</si>
  <si>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</si>
  <si>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</si>
  <si>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</si>
  <si>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</si>
  <si>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</si>
  <si>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</si>
  <si>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</si>
  <si>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</si>
  <si>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</si>
  <si>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</si>
  <si>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</si>
  <si>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</si>
  <si>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</si>
  <si>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</si>
  <si>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</si>
  <si>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</si>
  <si>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</si>
  <si>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</si>
  <si>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</si>
  <si>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</si>
  <si>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</si>
  <si>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</si>
  <si>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</si>
  <si>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</si>
  <si>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</si>
  <si>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</si>
  <si>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</si>
  <si>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</si>
  <si>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</si>
  <si>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</si>
  <si>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</si>
  <si>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</si>
  <si>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</si>
  <si>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</si>
  <si>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</si>
  <si>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</si>
  <si>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</si>
  <si>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</si>
  <si>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</si>
  <si>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</si>
  <si>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</si>
  <si>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</si>
  <si>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</si>
  <si>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</si>
  <si>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</si>
  <si>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</si>
  <si>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</si>
  <si>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</si>
  <si>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</si>
  <si>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</si>
  <si>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</si>
  <si>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</si>
  <si>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</si>
  <si>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</si>
  <si>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</si>
  <si>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</si>
  <si>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</si>
  <si>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</si>
  <si>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</si>
  <si>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</si>
  <si>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</si>
  <si>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</si>
  <si>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</si>
  <si>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</si>
  <si>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</si>
  <si>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</si>
  <si>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</si>
  <si>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</si>
  <si>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</si>
  <si>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</si>
  <si>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</si>
  <si>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</si>
  <si>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</si>
  <si>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</si>
  <si>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</si>
  <si>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</si>
  <si>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</si>
  <si>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</si>
  <si>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</si>
  <si>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</si>
  <si>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</si>
  <si>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</si>
  <si>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</si>
  <si>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</si>
  <si>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</si>
  <si>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</si>
  <si>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</si>
  <si>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</si>
  <si>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</si>
  <si>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</si>
  <si>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</si>
  <si>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</si>
  <si>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</si>
  <si>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</si>
  <si>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</si>
  <si>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</si>
  <si>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</si>
  <si>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</si>
  <si>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</si>
  <si>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</si>
  <si>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</si>
  <si>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</si>
  <si>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</si>
  <si>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</si>
  <si>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</si>
  <si>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</si>
  <si>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</si>
  <si>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</si>
  <si>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</si>
  <si>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</si>
  <si>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</si>
  <si>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</si>
  <si>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</si>
  <si>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</si>
  <si>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</si>
  <si>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</si>
  <si>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</si>
  <si>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</si>
  <si>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</si>
  <si>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</si>
  <si>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</si>
  <si>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</si>
  <si>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</si>
  <si>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</si>
  <si>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</si>
  <si>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</si>
  <si>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</si>
  <si>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</si>
  <si>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</si>
  <si>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</si>
  <si>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</si>
  <si>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</si>
  <si>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</si>
  <si>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</si>
  <si>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</si>
  <si>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</si>
  <si>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</si>
  <si>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</si>
  <si>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</si>
  <si>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</si>
  <si>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</si>
  <si>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</si>
  <si>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</si>
  <si>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</si>
  <si>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</si>
  <si>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</si>
  <si>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</si>
  <si>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</si>
  <si>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</si>
  <si>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</si>
  <si>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</si>
  <si>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</si>
  <si>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</si>
  <si>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</si>
  <si>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</si>
  <si>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</si>
  <si>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</si>
  <si>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</si>
  <si>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</si>
  <si>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</si>
  <si>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</si>
  <si>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</si>
  <si>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</si>
  <si>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</si>
  <si>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</si>
  <si>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</si>
  <si>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</si>
  <si>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</si>
  <si>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</si>
  <si>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</si>
  <si>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</si>
  <si>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</si>
  <si>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</si>
  <si>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</si>
  <si>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</si>
  <si>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</si>
  <si>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</si>
  <si>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</si>
  <si>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</si>
  <si>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</si>
  <si>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</si>
  <si>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</si>
  <si>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</si>
  <si>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</si>
  <si>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</si>
  <si>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</si>
  <si>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</si>
  <si>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</si>
  <si>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</si>
  <si>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</si>
  <si>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</si>
  <si>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</si>
  <si>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</si>
  <si>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</si>
  <si>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</si>
  <si>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</si>
  <si>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</si>
  <si>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</si>
  <si>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</si>
  <si>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</si>
  <si>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</si>
  <si>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</si>
  <si>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</si>
  <si>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</si>
  <si>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</si>
  <si>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</si>
  <si>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</si>
  <si>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</si>
  <si>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</si>
  <si>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</si>
  <si>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</si>
  <si>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</si>
  <si>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</si>
  <si>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</si>
  <si>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</si>
  <si>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</si>
  <si>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</si>
  <si>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</si>
  <si>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</si>
  <si>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</si>
  <si>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</si>
  <si>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</si>
  <si>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</si>
  <si>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</si>
  <si>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</si>
  <si>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</si>
  <si>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</si>
  <si>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</si>
  <si>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</si>
  <si>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</si>
  <si>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</si>
  <si>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</si>
  <si>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</si>
  <si>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</si>
  <si>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</si>
  <si>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</si>
  <si>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</si>
  <si>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</si>
  <si>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</si>
  <si>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</si>
  <si>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</si>
  <si>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</si>
  <si>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</si>
  <si>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</si>
  <si>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</si>
  <si>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</si>
  <si>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</si>
  <si>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</si>
  <si>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</si>
  <si>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</si>
  <si>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</si>
  <si>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</si>
  <si>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</si>
  <si>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</si>
  <si>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</si>
  <si>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</si>
  <si>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</si>
  <si>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</si>
  <si>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</si>
  <si>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</si>
  <si>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</si>
  <si>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</si>
  <si>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</si>
  <si>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</si>
  <si>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</si>
  <si>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</si>
  <si>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</si>
  <si>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</si>
  <si>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</si>
  <si>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</si>
  <si>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</si>
  <si>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</si>
  <si>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</si>
  <si>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</si>
  <si>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</si>
  <si>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</si>
  <si>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</si>
  <si>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</si>
  <si>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</si>
  <si>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</si>
  <si>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</si>
  <si>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</si>
  <si>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</si>
  <si>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</si>
  <si>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</si>
  <si>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</si>
  <si>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</si>
  <si>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</si>
  <si>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</si>
  <si>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</si>
  <si>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</si>
  <si>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</si>
  <si>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</si>
  <si>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</si>
  <si>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</si>
  <si>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</si>
  <si>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</si>
  <si>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</si>
  <si>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</si>
  <si>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</si>
  <si>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</si>
  <si>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</si>
  <si>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</si>
  <si>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</si>
  <si>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</si>
  <si>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</si>
  <si>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</si>
  <si>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</si>
  <si>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</si>
  <si>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</si>
  <si>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</si>
  <si>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</si>
  <si>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</si>
  <si>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</si>
  <si>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</si>
  <si>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</si>
  <si>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</si>
  <si>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</si>
  <si>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</si>
  <si>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</si>
  <si>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</si>
  <si>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</si>
  <si>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</si>
  <si>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</si>
  <si>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</si>
  <si>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</si>
  <si>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</si>
  <si>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</si>
  <si>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</si>
  <si>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</si>
  <si>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</si>
  <si>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</si>
  <si>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</si>
  <si>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</si>
  <si>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</si>
  <si>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</si>
  <si>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</si>
  <si>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</si>
  <si>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</si>
  <si>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</si>
  <si>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</si>
  <si>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</si>
  <si>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</si>
  <si>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</si>
  <si>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</si>
  <si>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</si>
  <si>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</si>
  <si>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</si>
  <si>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</si>
  <si>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</si>
  <si>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</si>
  <si>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</si>
  <si>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</si>
  <si>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</si>
  <si>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</si>
  <si>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</si>
  <si>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</si>
  <si>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</si>
  <si>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</si>
  <si>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</si>
  <si>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</si>
  <si>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</si>
  <si>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</si>
  <si>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</si>
  <si>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</si>
  <si>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</si>
  <si>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</si>
  <si>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</si>
  <si>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</si>
  <si>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</si>
  <si>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</si>
  <si>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</si>
  <si>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</si>
  <si>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</si>
  <si>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</si>
  <si>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</si>
  <si>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</si>
  <si>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</si>
  <si>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</si>
  <si>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</si>
  <si>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</si>
  <si>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</si>
  <si>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</si>
  <si>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</si>
  <si>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</si>
  <si>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</si>
  <si>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</si>
  <si>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</si>
  <si>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</si>
  <si>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</si>
  <si>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</si>
  <si>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</si>
  <si>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</si>
  <si>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</si>
  <si>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</si>
  <si>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</si>
  <si>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</si>
  <si>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</si>
  <si>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</si>
  <si>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</si>
  <si>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</si>
  <si>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</si>
  <si>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</si>
  <si>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</si>
  <si>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</si>
  <si>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</si>
  <si>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</si>
  <si>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</si>
  <si>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</si>
  <si>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</si>
  <si>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</si>
  <si>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</si>
  <si>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</si>
  <si>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</si>
  <si>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</si>
  <si>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</si>
  <si>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</si>
  <si>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</si>
  <si>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</si>
  <si>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</si>
  <si>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</si>
  <si>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</si>
  <si>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</si>
  <si>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</si>
  <si>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</si>
  <si>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</si>
  <si>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</si>
  <si>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</si>
  <si>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</si>
  <si>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</si>
  <si>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</si>
  <si>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</si>
  <si>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</si>
  <si>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</si>
  <si>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</si>
  <si>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</si>
  <si>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</si>
  <si>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</si>
  <si>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</si>
  <si>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</si>
  <si>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</si>
  <si>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</si>
  <si>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</si>
  <si>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</si>
  <si>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</si>
  <si>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</si>
  <si>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</si>
  <si>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</si>
  <si>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</si>
  <si>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</si>
  <si>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</si>
  <si>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</si>
  <si>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</si>
  <si>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</si>
  <si>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</si>
  <si>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</si>
  <si>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</si>
  <si>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</si>
  <si>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</si>
  <si>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</si>
  <si>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</si>
  <si>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</si>
  <si>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</si>
  <si>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</si>
  <si>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</si>
  <si>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</si>
  <si>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</si>
  <si>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</si>
  <si>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</si>
  <si>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</si>
  <si>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</si>
  <si>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</si>
  <si>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</si>
  <si>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</si>
  <si>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</si>
  <si>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</si>
  <si>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</si>
  <si>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</si>
  <si>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</si>
  <si>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</si>
  <si>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</si>
  <si>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</si>
  <si>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</si>
  <si>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</si>
  <si>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</si>
  <si>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</si>
  <si>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</si>
  <si>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</si>
  <si>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</si>
  <si>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</si>
  <si>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</si>
  <si>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</si>
  <si>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</si>
  <si>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</si>
  <si>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</si>
  <si>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</si>
  <si>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</si>
  <si>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</si>
  <si>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</si>
  <si>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</si>
  <si>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</si>
  <si>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</si>
  <si>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</si>
  <si>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</si>
  <si>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</si>
  <si>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</si>
  <si>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</si>
  <si>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</si>
  <si>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</si>
  <si>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</si>
  <si>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</si>
  <si>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</si>
  <si>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</si>
  <si>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</si>
  <si>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</si>
  <si>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</si>
  <si>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</si>
  <si>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</si>
  <si>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</si>
  <si>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</si>
  <si>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</si>
  <si>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</si>
  <si>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</si>
  <si>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</si>
  <si>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</si>
  <si>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</si>
  <si>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</si>
  <si>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</si>
  <si>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</si>
  <si>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</si>
  <si>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</si>
  <si>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</si>
  <si>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</si>
  <si>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</si>
  <si>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</si>
  <si>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</si>
  <si>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</si>
  <si>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</si>
  <si>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</si>
  <si>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</si>
  <si>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</si>
  <si>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</si>
  <si>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</si>
  <si>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</si>
  <si>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</si>
  <si>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</si>
  <si>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</si>
  <si>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</si>
  <si>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</si>
  <si>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</si>
  <si>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</si>
  <si>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</si>
  <si>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</si>
  <si>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</si>
  <si>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</si>
  <si>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</si>
  <si>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</si>
  <si>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</si>
  <si>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</si>
  <si>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</si>
  <si>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</si>
  <si>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</si>
  <si>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</si>
  <si>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</si>
  <si>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</si>
  <si>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</si>
  <si>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</si>
  <si>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</si>
  <si>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</si>
  <si>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</si>
  <si>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</si>
  <si>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</si>
  <si>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</si>
  <si>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</si>
  <si>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</si>
  <si>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</si>
  <si>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</si>
  <si>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</si>
  <si>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</si>
  <si>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</si>
  <si>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</si>
  <si>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</si>
  <si>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</si>
  <si>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</si>
  <si>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</si>
  <si>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</si>
  <si>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</si>
  <si>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</si>
  <si>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</si>
  <si>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</si>
  <si>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</si>
  <si>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</si>
  <si>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</si>
  <si>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</si>
  <si>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</si>
  <si>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</si>
  <si>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</si>
  <si>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</si>
  <si>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</si>
  <si>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</si>
  <si>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</si>
  <si>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</si>
  <si>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</si>
  <si>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</si>
  <si>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</si>
  <si>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</si>
  <si>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</si>
  <si>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</si>
  <si>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</si>
  <si>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</si>
  <si>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</si>
  <si>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</si>
  <si>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</si>
  <si>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</si>
  <si>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</si>
  <si>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</si>
  <si>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</si>
  <si>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</si>
  <si>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</si>
  <si>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</si>
  <si>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</si>
  <si>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</si>
  <si>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</si>
  <si>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</si>
  <si>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</si>
  <si>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</si>
  <si>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</si>
  <si>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</si>
  <si>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</si>
  <si>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</si>
  <si>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</si>
  <si>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</si>
  <si>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</si>
  <si>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</si>
  <si>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</si>
  <si>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</si>
  <si>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</si>
  <si>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</si>
  <si>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</si>
  <si>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</si>
  <si>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</si>
  <si>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</si>
  <si>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</si>
  <si>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</si>
  <si>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</si>
  <si>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</si>
  <si>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</si>
  <si>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</si>
  <si>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</si>
  <si>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</si>
  <si>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</si>
  <si>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</si>
  <si>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</si>
  <si>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</si>
  <si>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</si>
  <si>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</si>
  <si>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</si>
  <si>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</si>
  <si>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</si>
  <si>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</si>
  <si>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</si>
  <si>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</si>
  <si>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</si>
  <si>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</si>
  <si>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</si>
  <si>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</si>
  <si>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</si>
  <si>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</si>
  <si>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</si>
  <si>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</si>
  <si>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</si>
  <si>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</si>
  <si>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</si>
  <si>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</si>
  <si>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</si>
  <si>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</si>
  <si>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</si>
  <si>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</si>
  <si>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</si>
  <si>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</si>
  <si>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</si>
  <si>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</si>
  <si>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</si>
  <si>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</si>
  <si>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</si>
  <si>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</si>
  <si>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</si>
  <si>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</si>
  <si>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</si>
  <si>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</si>
  <si>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</si>
  <si>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</si>
  <si>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</si>
  <si>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</si>
  <si>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</si>
  <si>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</si>
  <si>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</si>
  <si>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</si>
  <si>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</si>
  <si>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</si>
  <si>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</si>
  <si>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</si>
  <si>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</si>
  <si>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</si>
  <si>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</si>
  <si>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</si>
  <si>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</si>
  <si>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</si>
  <si>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</si>
  <si>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</si>
  <si>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</si>
  <si>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</si>
  <si>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</si>
  <si>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</si>
  <si>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</si>
  <si>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</si>
  <si>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</si>
  <si>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</si>
  <si>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</si>
  <si>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</si>
  <si>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</si>
  <si>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</si>
  <si>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</si>
  <si>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</si>
  <si>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</si>
  <si>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</si>
  <si>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</si>
  <si>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</si>
  <si>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</si>
  <si>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</si>
  <si>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</si>
  <si>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</si>
  <si>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</si>
  <si>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</si>
  <si>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</si>
  <si>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</si>
  <si>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</si>
  <si>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</si>
  <si>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</si>
  <si>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</si>
  <si>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</si>
  <si>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</si>
  <si>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</si>
  <si>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</si>
  <si>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</si>
  <si>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</si>
  <si>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</si>
  <si>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</si>
  <si>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</si>
  <si>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</si>
  <si>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</si>
  <si>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</si>
  <si>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</si>
  <si>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</si>
  <si>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</si>
  <si>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</si>
  <si>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</si>
  <si>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</si>
  <si>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</si>
  <si>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</si>
  <si>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</si>
  <si>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</si>
  <si>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</si>
  <si>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</si>
  <si>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</si>
  <si>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</si>
  <si>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</si>
  <si>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</si>
  <si>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</si>
  <si>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</si>
  <si>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</si>
  <si>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</si>
  <si>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</si>
  <si>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</si>
  <si>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</si>
  <si>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</si>
  <si>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</si>
  <si>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</si>
  <si>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</si>
  <si>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</si>
  <si>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</si>
  <si>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</si>
  <si>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</si>
  <si>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</si>
  <si>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</si>
  <si>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</si>
  <si>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</si>
  <si>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</si>
  <si>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</si>
  <si>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</si>
  <si>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</si>
  <si>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</si>
  <si>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</si>
  <si>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</si>
  <si>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</si>
  <si>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</si>
  <si>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</si>
  <si>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</si>
  <si>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</si>
  <si>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</si>
  <si>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</si>
  <si>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</si>
  <si>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</si>
  <si>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</si>
  <si>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</si>
  <si>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</si>
  <si>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</si>
  <si>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</si>
  <si>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</si>
  <si>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</si>
  <si>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</si>
  <si>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</si>
  <si>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</si>
  <si>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</si>
  <si>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</si>
  <si>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</si>
  <si>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</si>
  <si>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</si>
  <si>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</si>
  <si>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</si>
  <si>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</si>
  <si>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</si>
  <si>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</si>
  <si>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</si>
  <si>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</si>
  <si>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</si>
  <si>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</si>
  <si>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</si>
  <si>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</si>
  <si>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</si>
  <si>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</si>
  <si>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</si>
  <si>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</si>
  <si>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</si>
  <si>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</si>
  <si>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</si>
  <si>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</si>
  <si>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</si>
  <si>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</si>
  <si>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</si>
  <si>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</si>
  <si>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</si>
  <si>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</si>
  <si>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</si>
  <si>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</si>
  <si>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</si>
  <si>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</si>
  <si>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</si>
  <si>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</si>
  <si>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</si>
  <si>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</si>
  <si>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</si>
  <si>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</si>
  <si>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</si>
  <si>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</si>
  <si>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</si>
  <si>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</si>
  <si>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</si>
  <si>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</si>
  <si>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</si>
  <si>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</si>
  <si>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</si>
  <si>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</si>
  <si>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</si>
  <si>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</si>
  <si>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</si>
  <si>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</si>
  <si>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</si>
  <si>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</si>
  <si>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</si>
  <si>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</si>
  <si>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</si>
  <si>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</si>
  <si>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</si>
  <si>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</si>
  <si>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</si>
  <si>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</si>
  <si>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</si>
  <si>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</si>
  <si>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</si>
  <si>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</si>
  <si>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</si>
  <si>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</si>
  <si>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</si>
  <si>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</si>
  <si>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</si>
  <si>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</si>
  <si>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</si>
  <si>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</si>
  <si>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</si>
  <si>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</si>
  <si>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</si>
  <si>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</si>
  <si>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</si>
  <si>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</si>
  <si>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</si>
  <si>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</si>
  <si>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</si>
  <si>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</si>
  <si>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</si>
  <si>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</si>
  <si>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</si>
  <si>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</si>
  <si>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</si>
  <si>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</si>
  <si>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</si>
  <si>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</si>
  <si>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</si>
  <si>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</si>
  <si>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</si>
  <si>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</si>
  <si>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</si>
  <si>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</si>
  <si>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</si>
  <si>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</si>
  <si>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</si>
  <si>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</si>
  <si>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</si>
  <si>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</si>
  <si>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</si>
  <si>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</si>
  <si>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</si>
  <si>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</si>
  <si>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</si>
  <si>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</si>
  <si>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</si>
  <si>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</si>
  <si>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</si>
  <si>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</si>
  <si>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</si>
  <si>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</si>
  <si>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</si>
  <si>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</si>
  <si>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</si>
  <si>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</si>
  <si>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</si>
  <si>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</si>
  <si>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</si>
  <si>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</si>
  <si>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</si>
  <si>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</si>
  <si>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</si>
  <si>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</si>
  <si>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</si>
  <si>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</si>
  <si>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</si>
  <si>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</si>
  <si>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</si>
  <si>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</si>
  <si>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</si>
  <si>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</si>
  <si>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</si>
  <si>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</si>
  <si>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</si>
  <si>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</si>
  <si>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</si>
  <si>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</si>
  <si>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</si>
  <si>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</si>
  <si>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</si>
  <si>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</si>
  <si>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</si>
  <si>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</si>
  <si>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</si>
  <si>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</si>
  <si>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</si>
  <si>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</si>
  <si>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</si>
  <si>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</si>
  <si>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</si>
  <si>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</si>
  <si>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</si>
  <si>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</si>
  <si>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</si>
  <si>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</si>
  <si>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</si>
  <si>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</si>
  <si>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</si>
  <si>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</si>
  <si>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</si>
  <si>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</si>
  <si>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</si>
  <si>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</si>
  <si>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</si>
  <si>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</si>
  <si>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</si>
  <si>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</si>
  <si>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</si>
  <si>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</si>
  <si>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</si>
  <si>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</si>
  <si>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</si>
  <si>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</si>
  <si>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</si>
  <si>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</si>
  <si>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</si>
  <si>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</si>
  <si>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</si>
  <si>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</si>
  <si>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</si>
  <si>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</si>
  <si>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</si>
  <si>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</si>
  <si>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</si>
  <si>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</si>
  <si>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</si>
  <si>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</si>
  <si>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</si>
  <si>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</si>
  <si>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</si>
  <si>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</si>
  <si>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</si>
  <si>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</si>
  <si>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</si>
  <si>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</si>
  <si>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</si>
  <si>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</si>
  <si>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</si>
  <si>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</si>
  <si>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</si>
  <si>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</si>
  <si>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</si>
  <si>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</si>
  <si>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</si>
  <si>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</si>
  <si>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</si>
  <si>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</si>
  <si>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</si>
  <si>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</si>
  <si>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</si>
  <si>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</si>
  <si>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</si>
  <si>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</si>
  <si>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</si>
  <si>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</si>
  <si>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</si>
  <si>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</si>
  <si>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</si>
  <si>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</si>
  <si>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</si>
  <si>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</si>
  <si>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</si>
  <si>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</si>
  <si>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</si>
  <si>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</si>
  <si>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</si>
  <si>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</si>
  <si>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</si>
  <si>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</si>
  <si>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</si>
  <si>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</si>
  <si>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</si>
  <si>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</si>
  <si>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</si>
  <si>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</si>
  <si>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</si>
  <si>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</si>
  <si>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</si>
  <si>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</si>
  <si>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</si>
  <si>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</si>
  <si>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</si>
  <si>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</si>
  <si>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</si>
  <si>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</si>
  <si>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</si>
  <si>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</si>
  <si>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</si>
  <si>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</si>
  <si>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</si>
  <si>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</si>
  <si>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</si>
  <si>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</si>
  <si>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</si>
  <si>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</si>
  <si>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</si>
  <si>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</si>
  <si>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</si>
  <si>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</si>
  <si>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</si>
  <si>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</si>
  <si>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</si>
  <si>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</si>
  <si>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</si>
  <si>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</si>
  <si>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</si>
  <si>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</si>
  <si>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</si>
  <si>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</si>
  <si>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</si>
  <si>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</si>
  <si>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</si>
  <si>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</si>
  <si>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</si>
  <si>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</si>
  <si>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</si>
  <si>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</si>
  <si>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</si>
  <si>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</si>
  <si>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</si>
  <si>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</si>
  <si>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</si>
  <si>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</si>
  <si>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</si>
  <si>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</si>
  <si>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</si>
  <si>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</si>
  <si>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</si>
  <si>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</si>
  <si>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</si>
  <si>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</si>
  <si>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</si>
  <si>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</si>
  <si>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</si>
  <si>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</si>
  <si>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</si>
  <si>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</si>
  <si>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</si>
  <si>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</si>
  <si>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</si>
  <si>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</si>
  <si>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</si>
  <si>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</si>
  <si>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</si>
  <si>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</si>
  <si>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</si>
  <si>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</si>
  <si>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</si>
  <si>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</si>
  <si>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</si>
  <si>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</si>
  <si>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</si>
  <si>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</si>
  <si>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</si>
  <si>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</si>
  <si>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</si>
  <si>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</si>
  <si>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</si>
  <si>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</si>
  <si>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</si>
  <si>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</si>
  <si>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</si>
  <si>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</si>
  <si>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</si>
  <si>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</si>
  <si>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</si>
  <si>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</si>
  <si>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</si>
  <si>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</si>
  <si>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</si>
  <si>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</si>
  <si>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</si>
  <si>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</si>
  <si>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</si>
  <si>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</si>
  <si>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</si>
  <si>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</si>
  <si>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</si>
  <si>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</si>
  <si>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</si>
  <si>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</si>
  <si>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</si>
  <si>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</si>
  <si>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</si>
  <si>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</si>
  <si>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</si>
  <si>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</si>
  <si>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</si>
  <si>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</si>
  <si>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</si>
  <si>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</si>
  <si>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</si>
  <si>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</si>
  <si>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</si>
  <si>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</si>
  <si>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</si>
  <si>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</si>
  <si>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</si>
  <si>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</si>
  <si>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</si>
  <si>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</si>
  <si>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</si>
  <si>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</si>
  <si>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</si>
  <si>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</si>
  <si>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</si>
  <si>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</si>
  <si>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</si>
  <si>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</si>
  <si>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</si>
  <si>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</si>
  <si>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</si>
  <si>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</si>
  <si>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</si>
  <si>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</si>
  <si>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</si>
  <si>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</si>
  <si>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</si>
  <si>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</si>
  <si>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</si>
  <si>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</si>
  <si>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</si>
  <si>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</si>
  <si>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</si>
  <si>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</si>
  <si>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</si>
  <si>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</si>
  <si>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</si>
  <si>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</si>
  <si>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</si>
  <si>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</si>
  <si>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</si>
  <si>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</si>
  <si>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</si>
  <si>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</si>
  <si>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</si>
  <si>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</si>
  <si>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</si>
  <si>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</si>
  <si>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</si>
  <si>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</si>
  <si>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</si>
  <si>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</si>
  <si>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</si>
  <si>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</si>
  <si>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</si>
  <si>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</si>
  <si>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</si>
  <si>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</si>
  <si>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</si>
  <si>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</si>
  <si>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</si>
  <si>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</si>
  <si>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</si>
  <si>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</si>
  <si>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</si>
  <si>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</si>
  <si>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</si>
  <si>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</si>
  <si>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</si>
  <si>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</si>
  <si>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</si>
  <si>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</si>
  <si>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</si>
  <si>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</si>
  <si>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</si>
  <si>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</si>
  <si>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</si>
  <si>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</si>
  <si>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</si>
  <si>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</si>
  <si>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</si>
  <si>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</si>
  <si>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</si>
  <si>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</si>
  <si>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</si>
  <si>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</si>
  <si>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</si>
  <si>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</si>
  <si>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</si>
  <si>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</si>
  <si>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</si>
  <si>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</si>
  <si>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</si>
  <si>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</si>
  <si>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</si>
  <si>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</si>
  <si>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</si>
  <si>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</si>
  <si>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</si>
  <si>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</si>
  <si>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</si>
  <si>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</si>
  <si>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</si>
  <si>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</si>
  <si>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</si>
  <si>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</si>
  <si>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</si>
  <si>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</si>
  <si>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</si>
  <si>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</si>
  <si>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</si>
  <si>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</si>
  <si>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</si>
  <si>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</si>
  <si>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</si>
  <si>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</si>
  <si>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</si>
  <si>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</si>
  <si>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</si>
  <si>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</si>
  <si>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</si>
  <si>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</si>
  <si>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</si>
  <si>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</si>
  <si>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</si>
  <si>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</si>
  <si>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</si>
  <si>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</si>
  <si>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</si>
  <si>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</si>
  <si>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</si>
  <si>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</si>
  <si>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</si>
  <si>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</si>
  <si>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</si>
  <si>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</si>
  <si>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</si>
  <si>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</si>
  <si>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</si>
  <si>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</si>
  <si>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</si>
  <si>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</si>
  <si>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</si>
  <si>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</si>
  <si>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</si>
  <si>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</si>
  <si>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</si>
  <si>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</si>
  <si>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</si>
  <si>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</si>
  <si>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</si>
  <si>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</si>
  <si>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</si>
  <si>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</si>
  <si>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</si>
  <si>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</si>
  <si>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</si>
  <si>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</si>
  <si>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</si>
  <si>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</si>
  <si>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</si>
  <si>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</si>
  <si>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</si>
  <si>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</si>
  <si>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</si>
  <si>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</si>
  <si>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</si>
  <si>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</si>
  <si>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</si>
  <si>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</si>
  <si>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</si>
  <si>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</si>
  <si>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</si>
  <si>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</si>
  <si>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</si>
  <si>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</si>
  <si>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</si>
  <si>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</si>
  <si>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</si>
  <si>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</si>
  <si>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</si>
  <si>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</si>
  <si>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</si>
  <si>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</si>
  <si>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</si>
  <si>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</si>
  <si>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</si>
  <si>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</si>
  <si>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</si>
  <si>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</si>
  <si>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</si>
  <si>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</si>
  <si>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</si>
  <si>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</si>
  <si>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</si>
  <si>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</si>
  <si>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</si>
  <si>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</si>
  <si>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</si>
  <si>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</si>
  <si>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</si>
  <si>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</si>
  <si>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</si>
  <si>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</si>
  <si>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</si>
  <si>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</si>
  <si>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</si>
  <si>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</si>
  <si>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</si>
  <si>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</si>
  <si>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</si>
  <si>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</si>
  <si>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</si>
  <si>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</si>
  <si>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</si>
  <si>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</si>
  <si>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</si>
  <si>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</si>
  <si>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</si>
  <si>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</si>
  <si>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</si>
  <si>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</si>
  <si>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</si>
  <si>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</si>
  <si>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</si>
  <si>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</si>
  <si>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</si>
  <si>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</si>
  <si>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</si>
  <si>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</si>
  <si>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</si>
  <si>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</si>
  <si>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</si>
  <si>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</si>
  <si>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</si>
  <si>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</si>
  <si>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</si>
  <si>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</si>
  <si>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</si>
  <si>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</si>
  <si>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</si>
  <si>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</si>
  <si>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</si>
  <si>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</si>
  <si>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</si>
  <si>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</si>
  <si>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</si>
  <si>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</si>
  <si>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</si>
  <si>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</si>
  <si>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</si>
  <si>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</si>
  <si>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</si>
  <si>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</si>
  <si>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</si>
  <si>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</si>
  <si>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</si>
  <si>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</si>
  <si>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</si>
  <si>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</si>
  <si>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</si>
  <si>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</si>
  <si>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</si>
  <si>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</si>
  <si>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</si>
  <si>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</si>
  <si>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</si>
  <si>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</si>
  <si>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</si>
  <si>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</si>
  <si>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</si>
  <si>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</si>
  <si>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</si>
  <si>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</si>
  <si>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</si>
  <si>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</si>
  <si>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</si>
  <si>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</si>
  <si>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</si>
  <si>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</si>
  <si>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</si>
  <si>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</si>
  <si>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</si>
  <si>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</si>
  <si>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</si>
  <si>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</si>
  <si>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</si>
  <si>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</si>
  <si>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</si>
  <si>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</si>
  <si>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</si>
  <si>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</si>
  <si>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</si>
  <si>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</si>
  <si>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</si>
  <si>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</si>
  <si>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</si>
  <si>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</si>
  <si>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</si>
  <si>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</si>
  <si>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</si>
  <si>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</si>
  <si>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</si>
  <si>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</si>
  <si>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</si>
  <si>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</si>
  <si>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</si>
  <si>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</si>
  <si>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</si>
  <si>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</si>
  <si>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</si>
  <si>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</si>
  <si>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</si>
  <si>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</si>
  <si>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</si>
  <si>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</si>
  <si>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</si>
  <si>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</si>
  <si>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</si>
  <si>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</si>
  <si>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</si>
  <si>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</si>
  <si>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</si>
  <si>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</si>
  <si>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</si>
  <si>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</si>
  <si>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</si>
  <si>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</si>
  <si>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</si>
  <si>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</si>
  <si>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</si>
  <si>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</si>
  <si>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</si>
  <si>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</si>
  <si>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</si>
  <si>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</si>
  <si>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</si>
  <si>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</si>
  <si>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</si>
  <si>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</si>
  <si>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</si>
  <si>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</si>
  <si>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</si>
  <si>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</si>
  <si>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</si>
  <si>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</si>
  <si>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</si>
  <si>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</si>
  <si>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</si>
  <si>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</si>
  <si>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</si>
  <si>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</si>
  <si>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</si>
  <si>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</si>
  <si>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</si>
  <si>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</si>
  <si>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</si>
  <si>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</si>
  <si>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</si>
  <si>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</si>
  <si>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</si>
  <si>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</si>
  <si>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</si>
  <si>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</si>
  <si>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</si>
  <si>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</si>
  <si>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</si>
  <si>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</si>
  <si>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</si>
  <si>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</si>
  <si>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</si>
  <si>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</si>
  <si>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</si>
  <si>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</si>
  <si>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</si>
  <si>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</si>
  <si>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</si>
  <si>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</si>
  <si>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</si>
  <si>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</si>
  <si>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</si>
  <si>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</si>
  <si>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</si>
  <si>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</si>
  <si>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</si>
  <si>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</si>
  <si>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</si>
  <si>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</si>
  <si>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</si>
  <si>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</si>
  <si>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</si>
  <si>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</si>
  <si>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</si>
  <si>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</si>
  <si>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</si>
  <si>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</si>
  <si>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</si>
  <si>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</si>
  <si>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</si>
  <si>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</si>
  <si>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</si>
  <si>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</si>
  <si>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</si>
  <si>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</si>
  <si>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</si>
  <si>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</si>
  <si>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</si>
  <si>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</si>
  <si>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</si>
  <si>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</si>
  <si>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</si>
  <si>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</si>
  <si>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</si>
  <si>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</si>
  <si>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</si>
  <si>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</si>
  <si>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</si>
  <si>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</si>
  <si>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</si>
  <si>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</si>
  <si>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</si>
  <si>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</si>
  <si>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</si>
  <si>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</si>
  <si>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</si>
  <si>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</si>
  <si>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</si>
  <si>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</si>
  <si>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</si>
  <si>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</si>
  <si>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</si>
  <si>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</si>
  <si>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</si>
  <si>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</si>
  <si>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</si>
  <si>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</si>
  <si>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</si>
  <si>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</si>
  <si>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</si>
  <si>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</si>
  <si>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</si>
  <si>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</si>
  <si>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</si>
  <si>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</si>
  <si>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</si>
  <si>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</si>
  <si>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</si>
  <si>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</si>
  <si>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</si>
  <si>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</si>
  <si>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</si>
  <si>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</si>
  <si>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</si>
  <si>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</si>
  <si>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</si>
  <si>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</si>
  <si>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</si>
  <si>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</si>
  <si>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</si>
  <si>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</si>
  <si>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</si>
  <si>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</si>
  <si>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</si>
  <si>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</si>
  <si>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</si>
  <si>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</si>
  <si>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</si>
  <si>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</si>
  <si>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</si>
  <si>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</si>
  <si>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</si>
  <si>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</si>
  <si>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</si>
  <si>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</si>
  <si>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</si>
  <si>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</si>
  <si>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</si>
  <si>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</si>
  <si>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</si>
  <si>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</si>
  <si>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</si>
  <si>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</si>
  <si>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</si>
  <si>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</si>
  <si>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</si>
  <si>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</si>
  <si>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</si>
  <si>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</si>
  <si>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</si>
  <si>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</si>
  <si>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</si>
  <si>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</si>
  <si>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</si>
  <si>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</si>
  <si>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</si>
  <si>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</si>
  <si>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</si>
  <si>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</si>
  <si>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</si>
  <si>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</si>
  <si>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</si>
  <si>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</si>
  <si>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</si>
  <si>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</si>
  <si>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</si>
  <si>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</si>
  <si>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</si>
  <si>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</si>
  <si>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</si>
  <si>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</si>
  <si>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</si>
  <si>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</si>
  <si>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</si>
  <si>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</si>
  <si>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</si>
  <si>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</si>
  <si>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</si>
  <si>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</si>
  <si>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</si>
  <si>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</si>
  <si>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</si>
  <si>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</si>
  <si>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</si>
  <si>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</si>
  <si>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</si>
  <si>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</si>
  <si>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</si>
  <si>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</si>
  <si>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</si>
  <si>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</si>
  <si>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</si>
  <si>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</si>
  <si>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</si>
  <si>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</si>
  <si>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</si>
  <si>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</si>
  <si>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</si>
  <si>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</si>
  <si>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</si>
  <si>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</si>
  <si>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</si>
  <si>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</si>
  <si>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</si>
  <si>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</si>
  <si>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</si>
  <si>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</si>
  <si>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</si>
  <si>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</si>
  <si>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</si>
  <si>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</si>
  <si>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</si>
  <si>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</si>
  <si>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</si>
  <si>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</si>
  <si>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</si>
  <si>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</si>
  <si>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</si>
  <si>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</si>
  <si>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</si>
  <si>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</si>
  <si>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</si>
  <si>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</si>
  <si>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</si>
  <si>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</si>
  <si>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</si>
  <si>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</si>
  <si>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</si>
  <si>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</si>
  <si>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</si>
  <si>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</si>
  <si>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</si>
  <si>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</si>
  <si>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</si>
  <si>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</si>
  <si>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</si>
  <si>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</si>
  <si>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</si>
  <si>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</si>
  <si>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</si>
  <si>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</si>
  <si>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</si>
  <si>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</si>
  <si>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</si>
  <si>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</si>
  <si>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</si>
  <si>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</si>
  <si>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</si>
  <si>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</si>
  <si>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</si>
  <si>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</si>
  <si>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</si>
  <si>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</si>
  <si>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</si>
  <si>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</si>
  <si>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</si>
  <si>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</si>
  <si>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</si>
  <si>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</si>
  <si>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</si>
  <si>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</si>
  <si>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</si>
  <si>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</si>
  <si>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</si>
  <si>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</si>
  <si>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</si>
  <si>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</si>
  <si>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</si>
  <si>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</si>
  <si>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</si>
  <si>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</si>
  <si>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</si>
  <si>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</si>
  <si>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</si>
  <si>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</si>
  <si>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</si>
  <si>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</si>
  <si>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</si>
  <si>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</si>
  <si>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</si>
  <si>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</si>
  <si>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</si>
  <si>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</si>
  <si>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</si>
  <si>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</si>
  <si>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</si>
  <si>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</si>
  <si>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</si>
  <si>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</si>
  <si>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</si>
  <si>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</si>
  <si>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</si>
  <si>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</si>
  <si>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</si>
  <si>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</si>
  <si>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</si>
  <si>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</si>
  <si>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</si>
  <si>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</si>
  <si>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</si>
  <si>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</si>
  <si>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</si>
  <si>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</si>
  <si>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</si>
  <si>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</si>
  <si>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</si>
  <si>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</si>
  <si>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</si>
  <si>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</si>
  <si>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</si>
  <si>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</si>
  <si>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</si>
  <si>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</si>
  <si>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</si>
  <si>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</si>
  <si>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</si>
  <si>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</si>
  <si>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</si>
  <si>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</si>
  <si>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</si>
  <si>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</si>
  <si>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</si>
  <si>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</si>
  <si>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</si>
  <si>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</si>
  <si>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</si>
  <si>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</si>
  <si>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</si>
  <si>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</si>
  <si>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</si>
  <si>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</si>
  <si>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</si>
  <si>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</si>
  <si>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</si>
  <si>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</si>
  <si>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</si>
  <si>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</si>
  <si>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</si>
  <si>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</si>
  <si>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</si>
  <si>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</si>
  <si>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</si>
  <si>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</si>
  <si>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</si>
  <si>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</si>
  <si>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</si>
  <si>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</si>
  <si>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</si>
  <si>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</si>
  <si>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</si>
  <si>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</si>
  <si>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</si>
  <si>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</si>
  <si>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</si>
  <si>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</si>
  <si>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</si>
  <si>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</si>
  <si>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</si>
  <si>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</si>
  <si>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</si>
  <si>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</si>
  <si>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</si>
  <si>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</si>
  <si>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</si>
  <si>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</si>
  <si>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</si>
  <si>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</si>
  <si>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</si>
  <si>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</si>
  <si>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</si>
  <si>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</si>
  <si>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</si>
  <si>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</si>
  <si>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</si>
  <si>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</si>
  <si>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</si>
  <si>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</si>
  <si>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</si>
  <si>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</si>
  <si>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</si>
  <si>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</si>
  <si>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</si>
  <si>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</si>
  <si>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</si>
  <si>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</si>
  <si>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</si>
  <si>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</si>
  <si>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</si>
  <si>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</si>
  <si>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</si>
  <si>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</si>
  <si>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</si>
  <si>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</si>
  <si>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</si>
  <si>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</si>
  <si>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</si>
  <si>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</si>
  <si>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</si>
  <si>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</si>
  <si>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</si>
  <si>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</si>
  <si>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</si>
  <si>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</si>
  <si>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</si>
  <si>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</si>
  <si>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</si>
  <si>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</si>
  <si>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</si>
  <si>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</si>
  <si>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</si>
  <si>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</si>
  <si>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</si>
  <si>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</si>
  <si>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</si>
  <si>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</si>
  <si>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</si>
  <si>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</si>
  <si>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</si>
  <si>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</si>
  <si>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</si>
  <si>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</si>
  <si>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</si>
  <si>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</si>
  <si>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</si>
  <si>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</si>
  <si>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</si>
  <si>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</si>
  <si>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</si>
  <si>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</si>
  <si>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</si>
  <si>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</si>
  <si>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</si>
  <si>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</si>
  <si>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</si>
  <si>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</si>
  <si>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</si>
  <si>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</si>
  <si>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</si>
  <si>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</si>
  <si>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</si>
  <si>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</si>
  <si>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</si>
  <si>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</si>
  <si>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</si>
  <si>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</si>
  <si>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</si>
  <si>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</si>
  <si>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</si>
  <si>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</si>
  <si>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</si>
  <si>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</si>
  <si>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</si>
  <si>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</si>
  <si>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</si>
  <si>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</si>
  <si>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</si>
  <si>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</si>
  <si>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</si>
  <si>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</si>
  <si>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</si>
  <si>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</si>
  <si>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</si>
  <si>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</si>
  <si>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</si>
  <si>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</si>
  <si>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</si>
  <si>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</si>
  <si>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</si>
  <si>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</si>
  <si>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</si>
  <si>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</si>
  <si>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</si>
  <si>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</si>
  <si>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</si>
  <si>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</si>
  <si>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</si>
  <si>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</si>
  <si>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</si>
  <si>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</si>
  <si>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</si>
  <si>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</si>
  <si>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</si>
  <si>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</si>
  <si>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</si>
  <si>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</si>
  <si>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</si>
  <si>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</si>
  <si>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</si>
  <si>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</si>
  <si>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</si>
  <si>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</si>
  <si>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</si>
  <si>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</si>
  <si>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</si>
  <si>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</si>
  <si>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</si>
  <si>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</si>
  <si>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</si>
  <si>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</si>
  <si>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</si>
  <si>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</si>
  <si>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</si>
  <si>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</si>
  <si>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</si>
  <si>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</si>
  <si>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</si>
  <si>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</si>
  <si>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</si>
  <si>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</si>
  <si>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</si>
  <si>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</si>
  <si>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</si>
  <si>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</si>
  <si>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</si>
  <si>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</si>
  <si>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</si>
  <si>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</si>
  <si>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</si>
  <si>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</si>
  <si>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</si>
  <si>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</si>
  <si>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</si>
  <si>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</si>
  <si>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</si>
  <si>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</si>
  <si>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</si>
  <si>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</si>
  <si>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</si>
  <si>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</si>
  <si>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</si>
  <si>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</si>
  <si>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</si>
  <si>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</si>
  <si>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</si>
  <si>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</si>
  <si>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</si>
  <si>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</si>
  <si>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</si>
  <si>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</si>
  <si>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</si>
  <si>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</si>
  <si>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</si>
  <si>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</si>
  <si>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</si>
  <si>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</si>
  <si>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</si>
  <si>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</si>
  <si>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</si>
  <si>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</si>
  <si>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</si>
  <si>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</si>
  <si>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</si>
  <si>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</si>
  <si>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</si>
  <si>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</si>
  <si>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</si>
  <si>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</si>
  <si>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</si>
  <si>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</si>
  <si>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</si>
  <si>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</si>
  <si>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</si>
  <si>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</si>
  <si>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</si>
  <si>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</si>
  <si>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</si>
  <si>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</si>
  <si>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</si>
  <si>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</si>
  <si>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</si>
  <si>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</si>
  <si>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</si>
  <si>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</si>
  <si>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</si>
  <si>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</si>
  <si>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</si>
  <si>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</si>
  <si>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</si>
  <si>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</si>
  <si>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</si>
  <si>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</si>
  <si>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</si>
  <si>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</si>
  <si>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</si>
  <si>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</si>
  <si>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</si>
  <si>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</si>
  <si>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</si>
  <si>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</si>
  <si>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</si>
  <si>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</si>
  <si>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</si>
  <si>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</si>
  <si>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</si>
  <si>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</si>
  <si>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</si>
  <si>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</si>
  <si>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</si>
  <si>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</si>
  <si>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</si>
  <si>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</si>
  <si>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</si>
  <si>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</si>
  <si>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</si>
  <si>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</si>
  <si>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</si>
  <si>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</si>
  <si>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</si>
  <si>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</si>
  <si>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</si>
  <si>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</si>
  <si>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</si>
  <si>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</si>
  <si>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</si>
  <si>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</si>
  <si>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</si>
  <si>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</si>
  <si>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</si>
  <si>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</si>
  <si>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</si>
  <si>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</si>
  <si>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</si>
  <si>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</si>
  <si>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</si>
  <si>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</si>
  <si>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</si>
  <si>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</si>
  <si>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</si>
  <si>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</si>
  <si>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</si>
  <si>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</si>
  <si>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</si>
  <si>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</si>
  <si>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</si>
  <si>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</si>
  <si>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</si>
  <si>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</si>
  <si>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</si>
  <si>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</si>
  <si>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</si>
  <si>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</si>
  <si>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</si>
  <si>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</si>
  <si>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</si>
  <si>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</si>
  <si>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</si>
  <si>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</si>
  <si>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</si>
  <si>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</si>
  <si>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</si>
  <si>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</si>
  <si>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</si>
  <si>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</si>
  <si>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</si>
  <si>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</si>
  <si>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</si>
  <si>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</si>
  <si>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</si>
  <si>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</si>
  <si>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</si>
  <si>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</si>
  <si>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</si>
  <si>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</si>
  <si>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</si>
  <si>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</si>
  <si>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</si>
  <si>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</si>
  <si>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</si>
  <si>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</si>
  <si>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</si>
  <si>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</si>
  <si>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</si>
  <si>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</si>
  <si>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</si>
  <si>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</si>
  <si>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</si>
  <si>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</si>
  <si>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</si>
  <si>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</si>
  <si>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</si>
  <si>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</si>
  <si>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</si>
  <si>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</si>
  <si>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</si>
  <si>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</si>
  <si>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</si>
  <si>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</si>
  <si>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</si>
  <si>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</si>
  <si>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</si>
  <si>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</si>
  <si>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</si>
  <si>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</si>
  <si>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</si>
  <si>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</si>
  <si>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</si>
  <si>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</si>
  <si>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</si>
  <si>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</si>
  <si>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</si>
  <si>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</si>
  <si>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</si>
  <si>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</si>
  <si>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</si>
  <si>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</si>
  <si>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</si>
  <si>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</si>
  <si>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</si>
  <si>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</si>
  <si>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</si>
  <si>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</si>
  <si>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</si>
  <si>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</si>
  <si>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</si>
  <si>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</si>
  <si>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</si>
  <si>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</si>
  <si>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</si>
  <si>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</si>
  <si>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</si>
  <si>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</si>
  <si>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</si>
  <si>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</si>
  <si>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</si>
  <si>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</si>
  <si>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</si>
  <si>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</si>
  <si>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</si>
  <si>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</si>
  <si>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</si>
  <si>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</si>
  <si>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</si>
  <si>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</si>
  <si>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</si>
  <si>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</si>
  <si>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</si>
  <si>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</si>
  <si>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</si>
  <si>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</si>
  <si>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</si>
  <si>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</si>
  <si>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</si>
  <si>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</si>
  <si>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</si>
  <si>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</si>
  <si>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</si>
  <si>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</si>
  <si>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</si>
  <si>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</si>
  <si>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</si>
  <si>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</si>
  <si>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</si>
  <si>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</si>
  <si>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</si>
  <si>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</si>
  <si>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</si>
  <si>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</si>
  <si>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</si>
  <si>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</si>
  <si>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</si>
  <si>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</si>
  <si>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</si>
  <si>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</si>
  <si>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</si>
  <si>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</si>
  <si>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</si>
  <si>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</si>
  <si>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</si>
  <si>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</si>
  <si>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</si>
  <si>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</si>
  <si>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</si>
  <si>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</si>
  <si>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</si>
  <si>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</si>
  <si>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</si>
  <si>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</si>
  <si>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</si>
  <si>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</si>
  <si>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</si>
  <si>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</si>
  <si>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</si>
  <si>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</si>
  <si>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</si>
  <si>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</si>
  <si>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</si>
  <si>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</si>
  <si>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</si>
  <si>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</si>
  <si>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</si>
  <si>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</si>
  <si>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</si>
  <si>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</si>
  <si>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</si>
  <si>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</si>
  <si>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</si>
  <si>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</si>
  <si>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</si>
  <si>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</si>
  <si>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</si>
  <si>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</si>
  <si>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</si>
  <si>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</si>
  <si>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</si>
  <si>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</si>
  <si>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</si>
  <si>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</si>
  <si>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</si>
  <si>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</si>
  <si>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</si>
  <si>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</si>
  <si>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</si>
  <si>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</si>
  <si>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</si>
  <si>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</si>
  <si>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</si>
  <si>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</si>
  <si>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</si>
  <si>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</si>
  <si>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</si>
  <si>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</si>
  <si>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</si>
  <si>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</si>
  <si>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</si>
  <si>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</si>
  <si>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</si>
  <si>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</si>
  <si>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</si>
  <si>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</si>
  <si>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</si>
  <si>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</si>
  <si>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</si>
  <si>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</si>
  <si>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</si>
  <si>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</si>
  <si>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</si>
  <si>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</si>
  <si>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</si>
  <si>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</si>
  <si>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</si>
  <si>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</si>
  <si>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</si>
  <si>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</si>
  <si>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</si>
  <si>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</si>
  <si>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</si>
  <si>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</si>
  <si>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</si>
  <si>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</si>
  <si>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</si>
  <si>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</si>
  <si>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</si>
  <si>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</si>
  <si>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</si>
  <si>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</si>
  <si>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</si>
  <si>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</si>
  <si>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</si>
  <si>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</si>
  <si>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</si>
  <si>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</si>
  <si>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</si>
  <si>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</si>
  <si>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</si>
  <si>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</si>
  <si>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</si>
  <si>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</si>
  <si>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</si>
  <si>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</si>
  <si>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</si>
  <si>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</si>
  <si>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</si>
  <si>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</si>
  <si>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</si>
  <si>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</si>
  <si>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</si>
  <si>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</si>
  <si>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</si>
  <si>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</si>
  <si>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</si>
  <si>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</si>
  <si>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</si>
  <si>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</si>
  <si>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</si>
  <si>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</si>
  <si>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</si>
  <si>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</si>
  <si>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</si>
  <si>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</si>
  <si>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</si>
  <si>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</si>
  <si>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</si>
  <si>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</si>
  <si>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</si>
  <si>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</si>
  <si>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</si>
  <si>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</si>
  <si>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</si>
  <si>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</si>
  <si>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</si>
  <si>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</si>
  <si>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</si>
  <si>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</si>
  <si>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</si>
  <si>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</si>
  <si>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</si>
  <si>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</si>
  <si>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</si>
  <si>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</si>
  <si>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</si>
  <si>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</si>
  <si>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</si>
  <si>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</si>
  <si>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</si>
  <si>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</si>
  <si>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</si>
  <si>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</si>
  <si>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</si>
  <si>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</si>
  <si>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</si>
  <si>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</si>
  <si>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</si>
  <si>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</si>
  <si>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</si>
  <si>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</si>
  <si>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</si>
  <si>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</si>
  <si>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</si>
  <si>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</si>
  <si>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</si>
  <si>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</si>
  <si>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</si>
  <si>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</si>
  <si>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</si>
  <si>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</si>
  <si>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</si>
  <si>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</si>
  <si>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</si>
  <si>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</si>
  <si>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</si>
  <si>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</si>
  <si>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</si>
  <si>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</si>
  <si>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</si>
  <si>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</si>
  <si>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</si>
  <si>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</si>
  <si>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</si>
  <si>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</si>
  <si>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</si>
  <si>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</si>
  <si>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</si>
  <si>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</si>
  <si>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</si>
  <si>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</si>
  <si>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</si>
  <si>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</si>
  <si>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</si>
  <si>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</si>
  <si>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</si>
  <si>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</si>
  <si>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</si>
  <si>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</si>
  <si>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</si>
  <si>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</si>
  <si>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</si>
  <si>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</si>
  <si>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</si>
  <si>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</si>
  <si>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</si>
  <si>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</si>
  <si>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</si>
  <si>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</si>
  <si>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</si>
  <si>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</si>
  <si>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</si>
  <si>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</si>
  <si>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</si>
  <si>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</si>
  <si>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</si>
  <si>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</si>
  <si>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</si>
  <si>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</si>
  <si>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</si>
  <si>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</si>
  <si>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</si>
  <si>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</si>
  <si>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</si>
  <si>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</si>
  <si>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</si>
  <si>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</si>
  <si>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</si>
  <si>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</si>
  <si>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</si>
  <si>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</si>
  <si>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</si>
  <si>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</si>
  <si>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</si>
  <si>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</si>
  <si>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</si>
  <si>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</si>
  <si>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</si>
  <si>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</si>
  <si>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</si>
  <si>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</si>
  <si>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</si>
  <si>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</si>
  <si>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</si>
  <si>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</si>
  <si>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</si>
  <si>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</si>
  <si>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</si>
  <si>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</si>
  <si>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</si>
  <si>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</si>
  <si>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</si>
  <si>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</si>
  <si>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</si>
  <si>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</si>
  <si>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</si>
  <si>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</si>
  <si>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</si>
  <si>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</si>
  <si>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</si>
  <si>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</si>
  <si>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</si>
  <si>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</si>
  <si>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</si>
  <si>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</si>
  <si>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</si>
  <si>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</si>
  <si>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</si>
  <si>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</si>
  <si>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</si>
  <si>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</si>
  <si>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</si>
  <si>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</si>
  <si>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</si>
  <si>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</si>
  <si>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</si>
  <si>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</si>
  <si>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</si>
  <si>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</si>
  <si>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</si>
  <si>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</si>
  <si>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</si>
  <si>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</si>
  <si>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</si>
  <si>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</si>
  <si>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</si>
  <si>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</si>
  <si>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</si>
  <si>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</si>
  <si>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</si>
  <si>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</si>
  <si>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</si>
  <si>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</si>
  <si>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</si>
  <si>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</si>
  <si>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</si>
  <si>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</si>
  <si>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</si>
  <si>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</si>
  <si>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</si>
  <si>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</si>
  <si>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</si>
  <si>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</si>
  <si>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</si>
  <si>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</si>
  <si>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</si>
  <si>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</si>
  <si>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</si>
  <si>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</si>
  <si>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</si>
  <si>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</si>
  <si>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</si>
  <si>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</si>
  <si>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</si>
  <si>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</si>
  <si>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</si>
  <si>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</si>
  <si>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</si>
  <si>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</si>
  <si>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</si>
  <si>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</si>
  <si>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</si>
  <si>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</si>
  <si>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</si>
  <si>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</si>
  <si>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</si>
  <si>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</si>
  <si>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</si>
  <si>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</si>
  <si>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</si>
  <si>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</si>
  <si>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</si>
  <si>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</si>
  <si>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</si>
  <si>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</si>
  <si>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</si>
  <si>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</si>
  <si>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</si>
  <si>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</si>
  <si>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</si>
  <si>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</si>
  <si>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</si>
  <si>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</si>
  <si>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</si>
  <si>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</si>
  <si>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</si>
  <si>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</si>
  <si>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</si>
  <si>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</si>
  <si>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</si>
  <si>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</si>
  <si>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</si>
  <si>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</si>
  <si>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</si>
  <si>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</si>
  <si>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</si>
  <si>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</si>
  <si>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</si>
  <si>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</si>
  <si>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</si>
  <si>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</si>
  <si>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</si>
  <si>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</si>
  <si>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</si>
  <si>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</si>
  <si>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</si>
  <si>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</si>
  <si>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</si>
  <si>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</si>
  <si>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</si>
  <si>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</si>
  <si>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</si>
  <si>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</si>
  <si>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</si>
  <si>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</si>
  <si>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</si>
  <si>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</si>
  <si>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</si>
  <si>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</si>
  <si>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</si>
  <si>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</si>
  <si>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</si>
  <si>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</si>
  <si>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</si>
  <si>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</si>
  <si>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</si>
  <si>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</si>
  <si>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</si>
  <si>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</si>
  <si>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</si>
  <si>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</si>
  <si>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</si>
  <si>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</si>
  <si>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</si>
  <si>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</si>
  <si>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</si>
  <si>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</si>
  <si>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</si>
  <si>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</si>
  <si>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</si>
  <si>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</si>
  <si>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</si>
  <si>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</si>
  <si>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</si>
  <si>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</si>
  <si>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</si>
  <si>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</si>
  <si>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</si>
  <si>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</si>
  <si>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</si>
  <si>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</si>
  <si>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</si>
  <si>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</si>
  <si>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</si>
  <si>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</si>
  <si>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</si>
  <si>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</si>
  <si>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</si>
  <si>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</si>
  <si>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</si>
  <si>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</si>
  <si>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</si>
  <si>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</si>
  <si>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</si>
  <si>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</si>
  <si>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</si>
  <si>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</si>
  <si>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</si>
  <si>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</si>
  <si>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</si>
  <si>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</si>
  <si>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</si>
  <si>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</si>
  <si>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</si>
  <si>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</si>
  <si>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</si>
  <si>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</si>
  <si>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</si>
  <si>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</si>
  <si>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</si>
  <si>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</si>
  <si>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</si>
  <si>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</si>
  <si>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</si>
  <si>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</si>
  <si>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</si>
  <si>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</si>
  <si>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</si>
  <si>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</si>
  <si>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</si>
  <si>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</si>
  <si>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</si>
  <si>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</si>
  <si>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</si>
  <si>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</si>
  <si>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</si>
  <si>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</si>
  <si>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</si>
  <si>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</si>
  <si>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</si>
  <si>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</si>
  <si>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</si>
  <si>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</si>
  <si>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</si>
  <si>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</si>
  <si>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</si>
  <si>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</si>
  <si>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</si>
  <si>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</si>
  <si>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</si>
  <si>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</si>
  <si>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</si>
  <si>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</si>
  <si>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</si>
  <si>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</si>
  <si>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</si>
  <si>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</si>
  <si>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</si>
  <si>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</si>
  <si>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</si>
  <si>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</si>
  <si>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</si>
  <si>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</si>
  <si>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</si>
  <si>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</si>
  <si>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</si>
  <si>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</si>
  <si>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</si>
  <si>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</si>
  <si>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</si>
  <si>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</si>
  <si>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</si>
  <si>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</si>
  <si>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</si>
  <si>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</si>
  <si>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</si>
  <si>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</si>
  <si>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</si>
  <si>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</si>
  <si>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</si>
  <si>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</si>
  <si>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</si>
  <si>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</si>
  <si>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</si>
  <si>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</si>
  <si>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</si>
  <si>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</si>
  <si>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</si>
  <si>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</si>
  <si>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</si>
  <si>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</si>
  <si>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</si>
  <si>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</si>
  <si>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</si>
  <si>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</si>
  <si>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</si>
  <si>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</si>
  <si>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</si>
  <si>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</si>
  <si>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</si>
  <si>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</si>
  <si>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</si>
  <si>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</si>
  <si>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</si>
  <si>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</si>
  <si>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</si>
  <si>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</si>
  <si>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</si>
  <si>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</si>
  <si>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</si>
  <si>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</si>
  <si>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</si>
  <si>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</si>
  <si>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</si>
  <si>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</si>
  <si>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</si>
  <si>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</si>
  <si>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</si>
  <si>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</si>
  <si>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</si>
  <si>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</si>
  <si>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</si>
  <si>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</si>
  <si>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</si>
  <si>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</si>
  <si>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</si>
  <si>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</si>
  <si>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</si>
  <si>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</si>
  <si>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</si>
  <si>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</si>
  <si>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</si>
  <si>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</si>
  <si>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</si>
  <si>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</si>
  <si>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</si>
  <si>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</si>
  <si>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</si>
  <si>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</si>
  <si>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</si>
  <si>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</si>
  <si>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</si>
  <si>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</si>
  <si>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</si>
  <si>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</si>
  <si>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</si>
  <si>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</si>
  <si>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</si>
  <si>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</si>
  <si>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</si>
  <si>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</si>
  <si>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</si>
  <si>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</si>
  <si>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</si>
  <si>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</si>
  <si>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</si>
  <si>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</si>
  <si>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</si>
  <si>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</si>
  <si>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</si>
  <si>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</si>
  <si>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</si>
  <si>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</si>
  <si>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</si>
  <si>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</si>
  <si>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</si>
  <si>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</si>
  <si>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</si>
  <si>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</si>
  <si>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</si>
  <si>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</si>
  <si>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</si>
  <si>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</si>
  <si>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</si>
  <si>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</si>
  <si>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</si>
  <si>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</si>
  <si>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</si>
  <si>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</si>
  <si>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</si>
  <si>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</si>
  <si>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</si>
  <si>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</si>
  <si>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</si>
  <si>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</si>
  <si>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</si>
  <si>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</si>
  <si>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</si>
  <si>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</si>
  <si>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</si>
  <si>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</si>
  <si>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</si>
  <si>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</si>
  <si>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</si>
  <si>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</si>
  <si>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</si>
  <si>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</si>
  <si>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</si>
  <si>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</si>
  <si>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</si>
  <si>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</si>
  <si>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</si>
  <si>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</si>
  <si>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</si>
  <si>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</si>
  <si>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</si>
  <si>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</si>
  <si>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</si>
  <si>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</si>
  <si>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</si>
  <si>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</si>
  <si>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</si>
  <si>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</si>
  <si>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</si>
  <si>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</si>
  <si>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</si>
  <si>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</si>
  <si>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</si>
  <si>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</si>
  <si>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</si>
  <si>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</si>
  <si>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</si>
  <si>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</si>
  <si>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</si>
  <si>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</si>
  <si>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</si>
  <si>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</si>
  <si>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</si>
  <si>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</si>
  <si>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</si>
  <si>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</si>
  <si>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</si>
  <si>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</si>
  <si>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</si>
  <si>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</si>
  <si>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</si>
  <si>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</si>
  <si>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</si>
  <si>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</si>
  <si>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</si>
  <si>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</si>
  <si>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</si>
  <si>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</si>
  <si>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</si>
  <si>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</si>
  <si>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</si>
  <si>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</si>
  <si>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</si>
  <si>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</si>
  <si>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</si>
  <si>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</si>
  <si>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</si>
  <si>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</si>
  <si>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</si>
  <si>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</si>
  <si>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</si>
  <si>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</si>
  <si>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</si>
  <si>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</si>
  <si>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</si>
  <si>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</si>
  <si>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</si>
  <si>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</si>
  <si>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</si>
  <si>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</si>
  <si>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</si>
  <si>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</si>
  <si>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</si>
  <si>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</si>
  <si>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</si>
  <si>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</si>
  <si>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</si>
  <si>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</si>
  <si>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</si>
  <si>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</si>
  <si>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</si>
  <si>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</si>
  <si>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</si>
  <si>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</si>
  <si>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</si>
  <si>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</si>
  <si>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</si>
  <si>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</si>
  <si>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</si>
  <si>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</si>
  <si>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</si>
  <si>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</si>
  <si>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</si>
  <si>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</si>
  <si>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</si>
  <si>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</si>
  <si>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</si>
  <si>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</si>
  <si>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</si>
  <si>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</si>
  <si>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</si>
  <si>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</si>
  <si>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</si>
  <si>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</si>
  <si>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</si>
  <si>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</si>
  <si>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</si>
  <si>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</si>
  <si>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</si>
  <si>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</si>
  <si>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</si>
  <si>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</si>
  <si>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</si>
  <si>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</si>
  <si>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</si>
  <si>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</si>
  <si>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</si>
  <si>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</si>
  <si>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</si>
  <si>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</si>
  <si>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</si>
  <si>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</si>
  <si>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</si>
  <si>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</si>
  <si>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</si>
  <si>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</si>
  <si>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</si>
  <si>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</si>
  <si>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</si>
  <si>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</si>
  <si>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</si>
  <si>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</si>
  <si>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</si>
  <si>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</si>
  <si>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</si>
  <si>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</si>
  <si>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</si>
  <si>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</si>
  <si>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</si>
  <si>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</si>
  <si>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</si>
  <si>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</si>
  <si>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</si>
  <si>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</si>
  <si>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</si>
  <si>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</si>
  <si>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</si>
  <si>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</si>
  <si>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</si>
  <si>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</si>
  <si>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</si>
  <si>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</si>
  <si>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</si>
  <si>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</si>
  <si>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</si>
  <si>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</si>
  <si>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</si>
  <si>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</si>
  <si>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</si>
  <si>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</si>
  <si>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</si>
  <si>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</si>
  <si>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</si>
  <si>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</si>
  <si>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</si>
  <si>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</si>
  <si>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</si>
  <si>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</si>
  <si>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</si>
  <si>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</si>
  <si>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</si>
  <si>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</si>
  <si>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</si>
  <si>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</si>
  <si>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</si>
  <si>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</si>
  <si>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</si>
  <si>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</si>
  <si>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</si>
  <si>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</si>
  <si>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</si>
  <si>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</si>
  <si>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</si>
  <si>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</si>
  <si>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</si>
  <si>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</si>
  <si>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</si>
  <si>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</si>
  <si>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</si>
  <si>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</si>
  <si>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</si>
  <si>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</si>
  <si>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</si>
  <si>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</si>
  <si>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</si>
  <si>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</si>
  <si>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</si>
  <si>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</si>
  <si>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</si>
  <si>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</si>
  <si>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</si>
  <si>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</si>
  <si>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</si>
  <si>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</si>
  <si>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</si>
  <si>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</si>
  <si>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</si>
  <si>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</si>
  <si>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</si>
  <si>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</si>
  <si>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</si>
  <si>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</si>
  <si>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</si>
  <si>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</si>
  <si>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</si>
  <si>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</si>
  <si>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</si>
  <si>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</si>
  <si>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</si>
  <si>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</si>
  <si>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</si>
  <si>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</si>
  <si>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</si>
  <si>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</si>
  <si>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</si>
  <si>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</si>
  <si>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</si>
  <si>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</si>
  <si>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</si>
  <si>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</si>
  <si>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</si>
  <si>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</si>
  <si>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</si>
  <si>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</si>
  <si>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</si>
  <si>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</si>
  <si>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</si>
  <si>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</si>
  <si>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</si>
  <si>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</si>
  <si>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</si>
  <si>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</si>
  <si>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</si>
  <si>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</si>
  <si>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</si>
  <si>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</si>
  <si>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</si>
  <si>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</si>
  <si>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</si>
  <si>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</si>
  <si>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</si>
  <si>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</si>
  <si>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</si>
  <si>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</si>
  <si>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</si>
  <si>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</si>
  <si>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</si>
  <si>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</si>
  <si>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</si>
  <si>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</si>
  <si>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</si>
  <si>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</si>
  <si>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</si>
  <si>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</si>
  <si>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</si>
  <si>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</si>
  <si>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</si>
  <si>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</si>
  <si>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</si>
  <si>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</si>
  <si>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</si>
  <si>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</si>
  <si>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</si>
  <si>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</si>
  <si>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</si>
  <si>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</si>
  <si>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</si>
  <si>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</si>
  <si>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</si>
  <si>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</si>
  <si>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</si>
  <si>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</si>
  <si>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</si>
  <si>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</si>
  <si>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</si>
  <si>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</si>
  <si>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</si>
  <si>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</si>
  <si>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</si>
  <si>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</si>
  <si>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</si>
  <si>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</si>
  <si>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</si>
  <si>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</si>
  <si>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</si>
  <si>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</si>
  <si>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</si>
  <si>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</si>
  <si>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</si>
  <si>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</si>
  <si>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</si>
  <si>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</si>
  <si>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</si>
  <si>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</si>
  <si>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</si>
  <si>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</si>
  <si>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</si>
  <si>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</si>
  <si>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</si>
  <si>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</si>
  <si>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</si>
  <si>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</si>
  <si>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</si>
  <si>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</si>
  <si>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</si>
  <si>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</si>
  <si>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</si>
  <si>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</si>
  <si>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</si>
  <si>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</si>
  <si>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</si>
  <si>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</si>
  <si>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</si>
  <si>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</si>
  <si>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</si>
  <si>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</si>
  <si>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</si>
  <si>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</si>
  <si>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</si>
  <si>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</si>
  <si>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</si>
  <si>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</si>
  <si>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</si>
  <si>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</si>
  <si>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</si>
  <si>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</si>
  <si>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</si>
  <si>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</si>
  <si>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</si>
  <si>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</si>
  <si>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</si>
  <si>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</si>
  <si>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</si>
  <si>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</si>
  <si>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</si>
  <si>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</si>
  <si>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</si>
  <si>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</si>
  <si>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</si>
  <si>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</si>
  <si>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</si>
  <si>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</si>
  <si>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</si>
  <si>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</si>
  <si>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</si>
  <si>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</si>
  <si>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</si>
  <si>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</si>
  <si>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</si>
  <si>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</si>
  <si>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</si>
  <si>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</si>
  <si>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</si>
  <si>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</si>
  <si>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</si>
  <si>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</si>
  <si>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</si>
  <si>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</si>
  <si>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</si>
  <si>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</si>
  <si>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</si>
  <si>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</si>
  <si>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</si>
  <si>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</si>
  <si>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</si>
  <si>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</si>
  <si>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</si>
  <si>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</si>
  <si>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</si>
  <si>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</si>
  <si>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</si>
  <si>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</si>
  <si>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</si>
  <si>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</si>
  <si>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</si>
  <si>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</si>
  <si>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</si>
  <si>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</si>
  <si>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</si>
  <si>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</si>
  <si>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</si>
  <si>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</si>
  <si>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</si>
  <si>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</si>
  <si>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</si>
  <si>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</si>
  <si>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</si>
  <si>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</si>
  <si>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</si>
  <si>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</si>
  <si>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</si>
  <si>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</si>
  <si>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</si>
  <si>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</si>
  <si>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</si>
  <si>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</si>
  <si>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</si>
  <si>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</si>
  <si>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</si>
  <si>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</si>
  <si>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</si>
  <si>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</si>
  <si>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</si>
  <si>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</si>
  <si>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</si>
  <si>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</si>
  <si>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</si>
  <si>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</si>
  <si>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</si>
  <si>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</si>
  <si>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</si>
  <si>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</si>
  <si>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</si>
  <si>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</si>
  <si>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</si>
  <si>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</si>
  <si>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</si>
  <si>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</si>
  <si>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</si>
  <si>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</si>
  <si>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</si>
  <si>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</si>
  <si>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</si>
  <si>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</si>
  <si>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</si>
  <si>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</si>
  <si>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</si>
  <si>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</si>
  <si>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</si>
  <si>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</si>
  <si>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</si>
  <si>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</si>
  <si>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</si>
  <si>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</si>
  <si>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</si>
  <si>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</si>
  <si>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</si>
  <si>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</si>
  <si>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</si>
  <si>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</si>
  <si>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</si>
  <si>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</si>
  <si>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</si>
  <si>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</si>
  <si>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</si>
  <si>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</si>
  <si>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</si>
  <si>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</si>
  <si>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</si>
  <si>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</si>
  <si>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</si>
  <si>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</si>
  <si>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</si>
  <si>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</si>
  <si>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</si>
  <si>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</si>
  <si>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</si>
  <si>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</si>
  <si>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</si>
  <si>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</si>
  <si>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</si>
  <si>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</si>
  <si>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</si>
  <si>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</si>
  <si>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</si>
  <si>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</si>
  <si>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</si>
  <si>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</si>
  <si>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</si>
  <si>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</si>
  <si>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</si>
  <si>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</si>
  <si>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</si>
  <si>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</si>
  <si>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</si>
  <si>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</si>
  <si>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</si>
  <si>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</si>
  <si>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</si>
  <si>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</si>
  <si>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</si>
  <si>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</si>
  <si>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</si>
  <si>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</si>
  <si>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</si>
  <si>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</si>
  <si>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</si>
  <si>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</si>
  <si>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</si>
  <si>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</si>
  <si>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</si>
  <si>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</si>
  <si>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</si>
  <si>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</si>
  <si>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</si>
  <si>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</si>
  <si>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</si>
  <si>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</si>
  <si>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</si>
  <si>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</si>
  <si>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</si>
  <si>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</si>
  <si>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</si>
  <si>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</si>
  <si>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</si>
  <si>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</si>
  <si>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</si>
  <si>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</si>
  <si>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</si>
  <si>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</si>
  <si>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</si>
  <si>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</si>
  <si>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</si>
  <si>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</si>
  <si>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</si>
  <si>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</si>
  <si>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</si>
  <si>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</si>
  <si>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</si>
  <si>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</si>
  <si>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</si>
  <si>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</si>
  <si>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</si>
  <si>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</si>
  <si>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</si>
  <si>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</si>
  <si>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</si>
  <si>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</si>
  <si>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</si>
  <si>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</si>
  <si>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</si>
  <si>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</si>
  <si>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</si>
  <si>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</si>
  <si>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</si>
  <si>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</si>
  <si>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</si>
  <si>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</si>
  <si>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</si>
  <si>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</si>
  <si>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</si>
  <si>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</si>
  <si>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</si>
  <si>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</si>
  <si>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</si>
  <si>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</si>
  <si>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</si>
  <si>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</si>
  <si>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</si>
  <si>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</si>
  <si>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</si>
  <si>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</si>
  <si>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</si>
  <si>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</si>
  <si>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</si>
  <si>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</si>
  <si>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</si>
  <si>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</si>
  <si>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</si>
  <si>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</si>
  <si>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</si>
  <si>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</si>
  <si>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</si>
  <si>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</si>
  <si>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</si>
  <si>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</si>
  <si>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</si>
  <si>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</si>
  <si>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</si>
  <si>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</si>
  <si>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</si>
  <si>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</si>
  <si>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</si>
  <si>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</si>
  <si>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</si>
  <si>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</si>
  <si>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</si>
  <si>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</si>
  <si>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</si>
  <si>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</si>
  <si>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</si>
  <si>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</si>
  <si>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</si>
  <si>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</si>
  <si>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</si>
  <si>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</si>
  <si>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</si>
  <si>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</si>
  <si>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</si>
  <si>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</si>
  <si>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</si>
  <si>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</si>
  <si>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</si>
  <si>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</si>
  <si>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</si>
  <si>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</si>
  <si>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</si>
  <si>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</si>
  <si>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</si>
  <si>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</si>
  <si>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</si>
  <si>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</si>
  <si>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</si>
  <si>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</si>
  <si>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</si>
  <si>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</si>
  <si>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</si>
  <si>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</si>
  <si>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</si>
  <si>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</si>
  <si>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</si>
  <si>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</si>
  <si>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</si>
  <si>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</si>
  <si>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</si>
  <si>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</si>
  <si>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</si>
  <si>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</si>
  <si>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</si>
  <si>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</si>
  <si>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</si>
  <si>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</si>
  <si>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</si>
  <si>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</si>
  <si>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</si>
  <si>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</si>
  <si>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</si>
  <si>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</si>
  <si>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</si>
  <si>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</si>
  <si>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</si>
  <si>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</si>
  <si>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</si>
  <si>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</si>
  <si>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</si>
  <si>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</si>
  <si>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</si>
  <si>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</si>
  <si>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</si>
  <si>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</si>
  <si>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</si>
  <si>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</si>
  <si>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</si>
  <si>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</si>
  <si>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</si>
  <si>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</si>
  <si>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</si>
  <si>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</si>
  <si>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</si>
  <si>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</si>
  <si>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</si>
  <si>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</si>
  <si>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</si>
  <si>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</si>
  <si>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</si>
  <si>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</si>
  <si>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</si>
  <si>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</si>
  <si>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</si>
  <si>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</si>
  <si>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</si>
  <si>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</si>
  <si>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</si>
  <si>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</si>
  <si>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</si>
  <si>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</si>
  <si>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</si>
  <si>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</si>
  <si>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</si>
  <si>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</si>
  <si>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</si>
  <si>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</si>
  <si>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</si>
  <si>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</si>
  <si>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</si>
  <si>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</si>
  <si>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</si>
  <si>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</si>
  <si>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</si>
  <si>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</si>
  <si>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</si>
  <si>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</si>
  <si>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</si>
  <si>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</si>
  <si>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</si>
  <si>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</si>
  <si>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</si>
  <si>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</si>
  <si>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</si>
  <si>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</si>
  <si>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</si>
  <si>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</si>
  <si>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</si>
  <si>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</si>
  <si>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</si>
  <si>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</si>
  <si>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</si>
  <si>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</si>
  <si>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</si>
  <si>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</si>
  <si>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</si>
  <si>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</si>
  <si>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</si>
  <si>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</si>
  <si>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</si>
  <si>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</si>
  <si>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</si>
  <si>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</si>
  <si>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</si>
  <si>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</si>
  <si>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</si>
  <si>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</si>
  <si>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</si>
  <si>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</si>
  <si>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</si>
  <si>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</si>
  <si>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</si>
  <si>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</si>
  <si>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</si>
  <si>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</si>
  <si>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</si>
  <si>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</si>
  <si>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</si>
  <si>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</si>
  <si>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</si>
  <si>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</si>
  <si>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</si>
  <si>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</si>
  <si>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</si>
  <si>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</si>
  <si>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</si>
  <si>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</si>
  <si>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</si>
  <si>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</si>
  <si>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</si>
  <si>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</si>
  <si>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</si>
  <si>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</si>
  <si>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</si>
  <si>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</si>
  <si>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</si>
  <si>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</si>
  <si>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</si>
  <si>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</si>
  <si>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</si>
  <si>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</si>
  <si>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</si>
  <si>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</si>
  <si>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</si>
  <si>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</si>
  <si>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</si>
  <si>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</si>
  <si>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</si>
  <si>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</si>
  <si>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</si>
  <si>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</si>
  <si>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</si>
  <si>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</si>
  <si>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</si>
  <si>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</si>
  <si>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</si>
  <si>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</si>
  <si>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</si>
  <si>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</si>
  <si>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</si>
  <si>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</si>
  <si>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</si>
  <si>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</si>
  <si>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</si>
  <si>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</si>
  <si>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</si>
  <si>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</si>
  <si>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</si>
  <si>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</si>
  <si>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</si>
  <si>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</si>
  <si>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</si>
  <si>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</si>
  <si>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</si>
  <si>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</si>
  <si>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</si>
  <si>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</si>
  <si>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</si>
  <si>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</si>
  <si>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</si>
  <si>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</si>
  <si>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</si>
  <si>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</si>
  <si>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</si>
  <si>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</si>
  <si>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</si>
  <si>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</si>
  <si>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</si>
  <si>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</si>
  <si>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</si>
  <si>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</si>
  <si>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</si>
  <si>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</si>
  <si>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</si>
  <si>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</si>
  <si>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</si>
  <si>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</si>
  <si>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</si>
  <si>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</si>
  <si>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</si>
  <si>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</si>
  <si>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</si>
  <si>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</si>
  <si>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</si>
  <si>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</si>
  <si>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</si>
  <si>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</si>
  <si>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</si>
  <si>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</si>
  <si>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</si>
  <si>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</si>
  <si>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</si>
  <si>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</si>
  <si>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</si>
  <si>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</si>
  <si>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</si>
  <si>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</si>
  <si>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</si>
  <si>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</si>
  <si>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</si>
  <si>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</si>
  <si>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</si>
  <si>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</si>
  <si>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</si>
  <si>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</si>
  <si>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</si>
  <si>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</si>
  <si>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</si>
  <si>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</si>
  <si>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</si>
  <si>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</si>
  <si>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</si>
  <si>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</si>
  <si>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</si>
  <si>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</si>
  <si>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</si>
  <si>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</si>
  <si>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</si>
  <si>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</si>
  <si>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</si>
  <si>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</si>
  <si>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</si>
  <si>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</si>
  <si>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</si>
  <si>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</si>
  <si>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</si>
  <si>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</si>
  <si>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</si>
  <si>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</si>
  <si>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</si>
  <si>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</si>
  <si>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</si>
  <si>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</si>
  <si>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</si>
  <si>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</si>
  <si>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</si>
  <si>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</si>
  <si>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</si>
  <si>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</si>
  <si>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</si>
  <si>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</si>
  <si>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</si>
  <si>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</si>
  <si>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</si>
  <si>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</si>
  <si>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</si>
  <si>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</si>
  <si>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</si>
  <si>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</si>
  <si>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</si>
  <si>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</si>
  <si>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</si>
  <si>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</si>
  <si>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</si>
  <si>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</si>
  <si>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</si>
  <si>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</si>
  <si>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</si>
  <si>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</si>
  <si>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</si>
  <si>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</si>
  <si>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</si>
  <si>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</si>
  <si>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</si>
  <si>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</si>
  <si>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</si>
  <si>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</si>
  <si>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</si>
  <si>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</si>
  <si>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</si>
  <si>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</si>
  <si>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</si>
  <si>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</si>
  <si>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</si>
  <si>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</si>
  <si>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</si>
  <si>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</si>
  <si>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</si>
  <si>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</si>
  <si>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</si>
  <si>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</si>
  <si>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</si>
  <si>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</si>
  <si>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</si>
  <si>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</si>
  <si>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</si>
  <si>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</si>
  <si>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</si>
  <si>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</si>
  <si>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</si>
  <si>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</si>
  <si>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</si>
  <si>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</si>
  <si>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</si>
  <si>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</si>
  <si>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</si>
  <si>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</si>
  <si>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</si>
  <si>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</si>
  <si>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</si>
  <si>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</si>
  <si>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</si>
  <si>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</si>
  <si>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</si>
  <si>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</si>
  <si>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</si>
  <si>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</si>
  <si>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</si>
  <si>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</si>
  <si>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</si>
  <si>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</si>
  <si>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</si>
  <si>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</si>
  <si>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</si>
  <si>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</si>
  <si>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</si>
  <si>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</si>
  <si>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</si>
  <si>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</si>
  <si>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</si>
  <si>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</si>
  <si>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</si>
  <si>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</si>
  <si>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</si>
  <si>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</si>
  <si>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</si>
  <si>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</si>
  <si>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</si>
  <si>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</si>
  <si>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</si>
  <si>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</si>
  <si>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</si>
  <si>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</si>
  <si>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</si>
  <si>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</si>
  <si>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</si>
  <si>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</si>
  <si>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</si>
  <si>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</si>
  <si>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</si>
  <si>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</si>
  <si>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</si>
  <si>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</si>
  <si>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</si>
  <si>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</si>
  <si>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</si>
  <si>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</si>
  <si>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</si>
  <si>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</si>
  <si>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</si>
  <si>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</si>
  <si>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</si>
  <si>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</si>
  <si>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</si>
  <si>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</si>
  <si>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</si>
  <si>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</si>
  <si>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</si>
  <si>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</si>
  <si>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</si>
  <si>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</si>
  <si>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</si>
  <si>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</si>
  <si>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</si>
  <si>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</si>
  <si>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</si>
  <si>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</si>
  <si>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</si>
  <si>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</si>
  <si>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</si>
  <si>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</si>
  <si>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</si>
  <si>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</si>
  <si>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</si>
  <si>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</si>
  <si>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</si>
  <si>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</si>
  <si>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</si>
  <si>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</si>
  <si>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</si>
  <si>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</si>
  <si>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</si>
  <si>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</si>
  <si>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</si>
  <si>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</si>
  <si>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</si>
  <si>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</si>
  <si>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</si>
  <si>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</si>
  <si>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</si>
  <si>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</si>
  <si>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</si>
  <si>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</si>
  <si>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</si>
  <si>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</si>
  <si>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</si>
  <si>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</si>
  <si>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</si>
  <si>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</si>
  <si>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</si>
  <si>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</si>
  <si>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</si>
  <si>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</si>
  <si>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</si>
  <si>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</si>
  <si>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</si>
  <si>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</si>
  <si>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</si>
  <si>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</si>
  <si>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</si>
  <si>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</si>
  <si>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</si>
  <si>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</si>
  <si>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</si>
  <si>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</si>
  <si>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</si>
  <si>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</si>
  <si>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</si>
  <si>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</si>
  <si>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</si>
  <si>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</si>
  <si>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</si>
  <si>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</si>
  <si>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</si>
  <si>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</si>
  <si>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</si>
  <si>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</si>
  <si>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</si>
  <si>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</si>
  <si>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</si>
  <si>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</si>
  <si>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</si>
  <si>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</si>
  <si>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</si>
  <si>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</si>
  <si>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</si>
  <si>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</si>
  <si>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</si>
  <si>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</si>
  <si>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</si>
  <si>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</si>
  <si>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</si>
  <si>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</si>
  <si>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</si>
  <si>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</si>
  <si>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</si>
  <si>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</si>
  <si>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</si>
  <si>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</si>
  <si>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</si>
  <si>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</si>
  <si>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</si>
  <si>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</si>
  <si>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</si>
  <si>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</si>
  <si>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</si>
  <si>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</si>
  <si>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</si>
  <si>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</si>
  <si>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</si>
  <si>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</si>
  <si>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</si>
  <si>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</si>
  <si>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</si>
  <si>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</si>
  <si>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</si>
  <si>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</si>
  <si>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</si>
  <si>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</si>
  <si>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</si>
  <si>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</si>
  <si>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</si>
  <si>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</si>
  <si>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</si>
  <si>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</si>
  <si>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</si>
  <si>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</si>
  <si>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</si>
  <si>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</si>
  <si>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</si>
  <si>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</si>
  <si>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</si>
  <si>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</si>
  <si>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</si>
  <si>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</si>
  <si>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</si>
  <si>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</si>
  <si>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</si>
  <si>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</si>
  <si>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</si>
  <si>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</si>
  <si>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</si>
  <si>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</si>
  <si>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</si>
  <si>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</si>
  <si>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</si>
  <si>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</si>
  <si>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</si>
  <si>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</si>
  <si>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</si>
  <si>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</si>
  <si>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</si>
  <si>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</si>
  <si>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</si>
  <si>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</si>
  <si>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</si>
  <si>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</si>
  <si>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</si>
  <si>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</si>
  <si>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</si>
  <si>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</si>
  <si>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</si>
  <si>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</si>
  <si>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</si>
  <si>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</si>
  <si>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</si>
  <si>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</si>
  <si>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</si>
  <si>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</si>
  <si>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</si>
  <si>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</si>
  <si>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</si>
  <si>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</si>
  <si>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</si>
  <si>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</si>
  <si>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</si>
  <si>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</si>
  <si>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</si>
  <si>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</si>
  <si>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</si>
  <si>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</si>
  <si>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</si>
  <si>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</si>
  <si>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</si>
  <si>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</si>
  <si>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</si>
  <si>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</si>
  <si>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</si>
  <si>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</si>
  <si>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</si>
  <si>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</si>
  <si>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</si>
  <si>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</si>
  <si>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</si>
  <si>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</si>
  <si>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</si>
  <si>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</si>
  <si>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</si>
  <si>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</si>
  <si>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</si>
  <si>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</si>
  <si>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</si>
  <si>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</si>
  <si>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</si>
  <si>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</si>
  <si>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</si>
  <si>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</si>
  <si>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</si>
  <si>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</si>
  <si>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</si>
  <si>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</si>
  <si>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</si>
  <si>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</si>
  <si>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</si>
  <si>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</si>
  <si>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</si>
  <si>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</si>
  <si>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</si>
  <si>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</si>
  <si>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</si>
  <si>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</si>
  <si>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</si>
  <si>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</si>
  <si>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</si>
  <si>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</si>
  <si>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</si>
  <si>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</si>
  <si>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</si>
  <si>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</si>
  <si>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</si>
  <si>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</si>
  <si>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</si>
  <si>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</si>
  <si>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</si>
  <si>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</si>
  <si>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</si>
  <si>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</si>
  <si>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</si>
  <si>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</si>
  <si>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</si>
  <si>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</si>
  <si>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</si>
  <si>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</si>
  <si>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</si>
  <si>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</si>
  <si>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</si>
  <si>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</si>
  <si>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</si>
  <si>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</si>
  <si>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</si>
  <si>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</si>
  <si>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</si>
  <si>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</si>
  <si>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</si>
  <si>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</si>
  <si>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</si>
  <si>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</si>
  <si>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</si>
  <si>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</si>
  <si>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</si>
  <si>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</si>
  <si>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</si>
  <si>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</si>
  <si>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</si>
  <si>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</si>
  <si>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</si>
  <si>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</si>
  <si>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</si>
  <si>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</si>
  <si>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</si>
  <si>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</si>
  <si>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</si>
  <si>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</si>
  <si>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</si>
  <si>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</si>
  <si>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</si>
  <si>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</si>
  <si>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</si>
  <si>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</si>
  <si>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</si>
  <si>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</si>
  <si>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</si>
  <si>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</si>
  <si>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</si>
  <si>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</si>
  <si>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</si>
  <si>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</si>
  <si>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</si>
  <si>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</si>
  <si>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</si>
  <si>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</si>
  <si>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</si>
  <si>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</si>
  <si>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</si>
  <si>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</si>
  <si>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</si>
  <si>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</si>
  <si>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</si>
  <si>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</si>
  <si>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</si>
  <si>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</si>
  <si>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</si>
  <si>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</si>
  <si>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</si>
  <si>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</si>
  <si>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</si>
  <si>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</si>
  <si>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</si>
  <si>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</si>
  <si>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</si>
  <si>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</si>
  <si>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</si>
  <si>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</si>
  <si>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</si>
  <si>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</si>
  <si>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</si>
  <si>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</si>
  <si>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</si>
  <si>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</si>
  <si>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</si>
  <si>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</si>
  <si>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</si>
  <si>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</si>
  <si>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</si>
  <si>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</si>
  <si>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</si>
  <si>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</si>
  <si>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</si>
  <si>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</si>
  <si>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</si>
  <si>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</si>
  <si>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</si>
  <si>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</si>
  <si>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</si>
  <si>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</si>
  <si>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</si>
  <si>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</si>
  <si>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</si>
  <si>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</si>
  <si>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</si>
  <si>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</si>
  <si>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</si>
  <si>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</si>
  <si>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</si>
  <si>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</si>
  <si>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</si>
  <si>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</si>
  <si>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</si>
  <si>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</si>
  <si>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</si>
  <si>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</si>
  <si>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</si>
  <si>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</si>
  <si>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</si>
  <si>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</si>
  <si>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</si>
  <si>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</si>
  <si>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</si>
  <si>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</si>
  <si>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</si>
  <si>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</si>
  <si>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</si>
  <si>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</si>
  <si>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</si>
  <si>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</si>
  <si>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</si>
  <si>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</si>
  <si>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</si>
  <si>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</si>
  <si>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</si>
  <si>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</si>
  <si>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</si>
  <si>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</si>
  <si>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</si>
  <si>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</si>
  <si>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</si>
  <si>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</si>
  <si>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</si>
  <si>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</si>
  <si>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</si>
  <si>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</si>
  <si>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</si>
  <si>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</si>
  <si>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</si>
  <si>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</si>
  <si>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</si>
  <si>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</si>
  <si>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</si>
  <si>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</si>
  <si>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</si>
  <si>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</si>
  <si>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</si>
  <si>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</si>
  <si>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</si>
  <si>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</si>
  <si>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</si>
  <si>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</si>
  <si>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</si>
  <si>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</si>
  <si>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</si>
  <si>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</si>
  <si>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</si>
  <si>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</si>
  <si>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</si>
  <si>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</si>
  <si>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</si>
  <si>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</si>
  <si>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</si>
  <si>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</si>
  <si>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</si>
  <si>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</si>
  <si>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</si>
  <si>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</si>
  <si>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</si>
  <si>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</si>
  <si>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</si>
  <si>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</si>
  <si>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</si>
  <si>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</si>
  <si>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</si>
  <si>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</si>
  <si>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</si>
  <si>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</si>
  <si>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</si>
  <si>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</si>
  <si>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</si>
  <si>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</si>
  <si>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</si>
  <si>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</si>
  <si>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</si>
  <si>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</si>
  <si>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</si>
  <si>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</si>
  <si>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</si>
  <si>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</si>
  <si>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</si>
  <si>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</si>
  <si>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</si>
  <si>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</si>
  <si>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</si>
  <si>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</si>
  <si>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</si>
  <si>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</si>
  <si>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</si>
  <si>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</si>
  <si>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</si>
  <si>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</si>
  <si>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</si>
  <si>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</si>
  <si>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</si>
  <si>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</si>
  <si>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</si>
  <si>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</si>
  <si>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</si>
  <si>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</si>
  <si>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</si>
  <si>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</si>
  <si>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</si>
  <si>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</si>
  <si>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</si>
  <si>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</si>
  <si>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</si>
  <si>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</si>
  <si>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</si>
  <si>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</si>
  <si>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</si>
  <si>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</si>
  <si>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</si>
  <si>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</si>
  <si>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</si>
  <si>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</si>
  <si>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</si>
  <si>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</si>
  <si>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</si>
  <si>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</si>
  <si>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</si>
  <si>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</si>
  <si>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</si>
  <si>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</si>
  <si>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</si>
  <si>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</si>
  <si>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</si>
  <si>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</si>
  <si>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</si>
  <si>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</si>
  <si>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</si>
  <si>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</si>
  <si>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</si>
  <si>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</si>
  <si>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</si>
  <si>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</si>
  <si>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</si>
  <si>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</si>
  <si>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</si>
  <si>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</si>
  <si>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</si>
  <si>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</si>
  <si>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</si>
  <si>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</si>
  <si>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</si>
  <si>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</si>
  <si>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</si>
  <si>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</si>
  <si>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</si>
  <si>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</si>
  <si>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</si>
  <si>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</si>
  <si>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</si>
  <si>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</si>
  <si>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</si>
  <si>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</si>
  <si>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</si>
  <si>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</si>
  <si>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</si>
  <si>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</si>
  <si>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</si>
  <si>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</si>
  <si>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</si>
  <si>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</si>
  <si>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</si>
  <si>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</si>
  <si>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</si>
  <si>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</si>
  <si>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</si>
  <si>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</si>
  <si>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</si>
  <si>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</si>
  <si>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</si>
  <si>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</si>
  <si>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</si>
  <si>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</si>
  <si>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</si>
  <si>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</si>
  <si>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</si>
  <si>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</si>
  <si>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</si>
  <si>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</si>
  <si>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</si>
  <si>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</si>
  <si>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</si>
  <si>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</si>
  <si>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</si>
  <si>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</si>
  <si>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</si>
  <si>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</si>
  <si>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</si>
  <si>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</si>
  <si>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</si>
  <si>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</si>
  <si>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</si>
  <si>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</si>
  <si>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</si>
  <si>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</si>
  <si>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</si>
  <si>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</si>
  <si>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</si>
  <si>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</si>
  <si>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</si>
  <si>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</si>
  <si>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</si>
  <si>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</si>
  <si>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</si>
  <si>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</si>
  <si>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</si>
  <si>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</si>
  <si>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</si>
  <si>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</si>
  <si>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</si>
  <si>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</si>
  <si>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</si>
  <si>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</si>
  <si>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</si>
  <si>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</si>
  <si>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</si>
  <si>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</si>
  <si>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</si>
  <si>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</si>
  <si>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</si>
  <si>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</si>
  <si>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</si>
  <si>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</si>
  <si>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</si>
  <si>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</si>
  <si>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</si>
  <si>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</si>
  <si>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</si>
  <si>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</si>
  <si>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</si>
  <si>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</si>
  <si>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</si>
  <si>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</si>
  <si>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</si>
  <si>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</si>
  <si>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</si>
  <si>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</si>
  <si>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</si>
  <si>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</si>
  <si>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</si>
  <si>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</si>
  <si>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</si>
  <si>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</si>
  <si>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</si>
  <si>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</si>
  <si>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</si>
  <si>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</si>
  <si>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</si>
  <si>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</si>
  <si>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</si>
  <si>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</si>
  <si>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</si>
  <si>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</si>
  <si>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</si>
  <si>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</si>
  <si>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</si>
  <si>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</si>
  <si>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</si>
  <si>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</si>
  <si>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</si>
  <si>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</si>
  <si>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</si>
  <si>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</si>
  <si>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</si>
  <si>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</si>
  <si>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</si>
  <si>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</si>
  <si>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</si>
  <si>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</si>
  <si>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</si>
  <si>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</si>
  <si>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</si>
  <si>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</si>
  <si>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</si>
  <si>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</si>
  <si>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</si>
  <si>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</si>
  <si>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</si>
  <si>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</si>
  <si>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</si>
  <si>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</si>
  <si>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</si>
  <si>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</si>
  <si>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</si>
  <si>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</si>
  <si>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</si>
  <si>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</si>
  <si>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</si>
  <si>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Kaschke Components GmbH</t>
  </si>
  <si>
    <t>Rudolf Winkel Str.6, D-37079 Göttingen</t>
  </si>
  <si>
    <t>Josef Postert</t>
  </si>
  <si>
    <t>josef.postert@bourns.com</t>
  </si>
  <si>
    <t>495515058811</t>
  </si>
  <si>
    <t>Product Line Manager</t>
  </si>
  <si>
    <t>100%</t>
  </si>
  <si>
    <t>All MDEG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</si>
</sst>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sef.postert@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sef.postert@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A8D9DB5-A8B2-4304-8F64-4785AA9C226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4CBA667-3F47-4B27-91C3-A615E6BFEB4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93" sqref="E9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45093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D815A0DD-F462-4DD6-A6F6-75A749662D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771</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t="shared" ref="S5" ca="1" si="0">IF(B5="","",IF(ISERROR(MATCH($E5,CL,0)),"Unknown",INDIRECT("'C'!$A$"&amp;MATCH($E5,CL,0)+1)))</f>
        <v>MY</v>
      </c>
      <c r="T5" s="181" t="str">
        <f ca="1">IF(B5="","",IF(ISERROR(MATCH($J5,SorP!$B$1:$B$6279,0)),"",INDIRECT("'SorP'!$A$"&amp;MATCH($S5&amp;$J5,SorP!C:C,0))))</f>
        <v>MY-07</v>
      </c>
      <c r="U5" s="201"/>
      <c r="V5" s="226">
        <f ca="1">IF(C5="",NA(),IF(OR(C5="Smelter not listed",C5="Smelter not yet identified"),MATCH($B5&amp;$D5,'Smelter Look-up'!$J:$J,0),MATCH($B5&amp;$C5,'Smelter Look-up'!$J:$J,0)))</f>
        <v>458</v>
      </c>
      <c r="X5" s="227">
        <f t="shared" ref="X5" ca="1" si="1">IF(AND(C5="Smelter not listed",OR(LEN(D5)=0,LEN(E5)=0)),1,0)</f>
        <v>0</v>
      </c>
      <c r="AB5" s="228" t="str">
        <f t="shared" ref="AB5" ca="1" si="2">B5&amp;C5</f>
        <v>TinMalaysia Smelting Corporation (MSC)</v>
      </c>
    </row>
    <row r="6" spans="1:34" s="227" customFormat="1" ht="20" customHeight="1">
      <c r="A6" s="262" t="s">
        <v>1815</v>
      </c>
      <c r="B6" s="182" t="str">
        <f ca="1">IF(LEN(A6)=0,"",INDEX('Smelter Look-up'!$A:$A,MATCH($A6,'Smelter Look-up'!$E:$E,0)))</f>
        <v>Tin</v>
      </c>
      <c r="C6" s="186" t="str">
        <f ca="1">IF(LEN(A6)=0,"",INDEX('Smelter Look-up'!$C:$C,MATCH($A6,'Smelter Look-up'!$E:$E,0)))</f>
        <v>Aurubis Beerse</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c r="L6" s="224"/>
      <c r="M6" s="224"/>
      <c r="N6" s="224"/>
      <c r="O6" s="224"/>
      <c r="P6" s="185"/>
      <c r="Q6" s="225"/>
      <c r="R6" s="182" t="str">
        <f ca="1">IF(ISERROR($V6),"",OFFSET('Smelter Look-up'!$C$4,$V6-4,0)&amp;"")</f>
        <v>Aurubis Beerse</v>
      </c>
      <c r="S6" s="181" t="str">
        <f t="shared" ref="S6:S37" ca="1" si="3">IF(B6="","",IF(ISERROR(MATCH($E6,CL,0)),"Unknown",INDIRECT("'C'!$A$"&amp;MATCH($E6,CL,0)+1)))</f>
        <v>BE</v>
      </c>
      <c r="T6" s="181" t="str">
        <f ca="1">IF(B6="","",IF(ISERROR(MATCH($J6,SorP!$B$1:$B$6279,0)),"",INDIRECT("'SorP'!$A$"&amp;MATCH($S6&amp;$J6,SorP!C:C,0))))</f>
        <v>BE-VAN</v>
      </c>
      <c r="U6" s="201"/>
      <c r="V6" s="226">
        <f ca="1">IF(C6="",NA(),IF(OR(C6="Smelter not listed",C6="Smelter not yet identified"),MATCH($B6&amp;$D6,'Smelter Look-up'!$J:$J,0),MATCH($B6&amp;$C6,'Smelter Look-up'!$J:$J,0)))</f>
        <v>394</v>
      </c>
      <c r="X6" s="227">
        <f t="shared" ref="X6:X37" ca="1" si="4">IF(AND(C6="Smelter not listed",OR(LEN(D6)=0,LEN(E6)=0)),1,0)</f>
        <v>0</v>
      </c>
      <c r="AB6" s="228" t="str">
        <f t="shared" ref="AB6:AB37" ca="1" si="5">B6&amp;C6</f>
        <v>TinAurubis Beerse</v>
      </c>
    </row>
    <row r="7" spans="1:34" s="227" customFormat="1" ht="20" customHeight="1">
      <c r="A7" s="262" t="s">
        <v>780</v>
      </c>
      <c r="B7" s="182" t="str">
        <f ca="1">IF(LEN(A7)=0,"",INDEX('Smelter Look-up'!$A:$A,MATCH($A7,'Smelter Look-up'!$E:$E,0)))</f>
        <v>Tin</v>
      </c>
      <c r="C7" s="186" t="str">
        <f ca="1">IF(LEN(A7)=0,"",INDEX('Smelter Look-up'!$C:$C,MATCH($A7,'Smelter Look-up'!$E:$E,0)))</f>
        <v>PT Refined Bangka Tin</v>
      </c>
      <c r="D7" s="230"/>
      <c r="E7" s="182" t="str">
        <f ca="1">IF(ISERROR($V7),"",OFFSET('Smelter Look-up'!$D$4,$V7-4,0)&amp;"")</f>
        <v>INDONESIA</v>
      </c>
      <c r="F7" s="182" t="str">
        <f ca="1">IF(ISERROR($V7),"",OFFSET('Smelter Look-up'!$E$4,$V7-4,0))</f>
        <v>CID001460</v>
      </c>
      <c r="G7" s="182" t="str">
        <f ca="1">IF(C7=$X$4,IF(ISERROR($V7),"Enter smelter details","RMI"),IF(ISERROR($V7),"",OFFSET('Smelter Look-up'!$F$4,$V7-4,0)))</f>
        <v>RMI</v>
      </c>
      <c r="H7" s="183">
        <f ca="1">IF(ISERROR($V7),"",OFFSET('Smelter Look-up'!$G$4,$V7-4,0))</f>
        <v>0</v>
      </c>
      <c r="I7" s="184" t="str">
        <f ca="1">IF(ISERROR($V7),"",OFFSET('Smelter Look-up'!$H$4,$V7-4,0))</f>
        <v>Sungailiat</v>
      </c>
      <c r="J7" s="184" t="str">
        <f ca="1">IF(ISERROR($V7),"",OFFSET('Smelter Look-up'!$I$4,$V7-4,0))</f>
        <v>Kepulauan Bangka Belitung</v>
      </c>
      <c r="K7" s="224"/>
      <c r="L7" s="224"/>
      <c r="M7" s="224"/>
      <c r="N7" s="224"/>
      <c r="O7" s="224"/>
      <c r="P7" s="185"/>
      <c r="Q7" s="225"/>
      <c r="R7" s="182" t="str">
        <f ca="1">IF(ISERROR($V7),"",OFFSET('Smelter Look-up'!$C$4,$V7-4,0)&amp;"")</f>
        <v>PT Refined Bangka Tin</v>
      </c>
      <c r="S7" s="181" t="str">
        <f t="shared" ca="1" si="3"/>
        <v>ID</v>
      </c>
      <c r="T7" s="181" t="str">
        <f ca="1">IF(B7="","",IF(ISERROR(MATCH($J7,SorP!$B$1:$B$6279,0)),"",INDIRECT("'SorP'!$A$"&amp;MATCH($S7&amp;$J7,SorP!C:C,0))))</f>
        <v>ID-BB</v>
      </c>
      <c r="U7" s="201"/>
      <c r="V7" s="226">
        <f ca="1">IF(C7="",NA(),IF(OR(C7="Smelter not listed",C7="Smelter not yet identified"),MATCH($B7&amp;$D7,'Smelter Look-up'!$J:$J,0),MATCH($B7&amp;$C7,'Smelter Look-up'!$J:$J,0)))</f>
        <v>507</v>
      </c>
      <c r="X7" s="227">
        <f t="shared" ca="1" si="4"/>
        <v>0</v>
      </c>
      <c r="AB7" s="228" t="str">
        <f t="shared" ca="1" si="5"/>
        <v>TinPT Refined Bangka Tin</v>
      </c>
    </row>
    <row r="8" spans="1:34" s="227" customFormat="1" ht="20" customHeight="1">
      <c r="A8" s="262" t="s">
        <v>781</v>
      </c>
      <c r="B8" s="182" t="str">
        <f ca="1">IF(LEN(A8)=0,"",INDEX('Smelter Look-up'!$A:$A,MATCH($A8,'Smelter Look-up'!$E:$E,0)))</f>
        <v>Tin</v>
      </c>
      <c r="C8" s="186" t="str">
        <f ca="1">IF(LEN(A8)=0,"",INDEX('Smelter Look-up'!$C:$C,MATCH($A8,'Smelter Look-up'!$E:$E,0)))</f>
        <v>PT Timah Tbk Mentok</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3"/>
        <v>ID</v>
      </c>
      <c r="T8" s="181" t="str">
        <f ca="1">IF(B8="","",IF(ISERROR(MATCH($J8,SorP!$B$1:$B$6279,0)),"",INDIRECT("'SorP'!$A$"&amp;MATCH($S8&amp;$J8,SorP!C:C,0))))</f>
        <v>ID-BB</v>
      </c>
      <c r="U8" s="201"/>
      <c r="V8" s="226">
        <f ca="1">IF(C8="",NA(),IF(OR(C8="Smelter not listed",C8="Smelter not yet identified"),MATCH($B8&amp;$D8,'Smelter Look-up'!$J:$J,0),MATCH($B8&amp;$C8,'Smelter Look-up'!$J:$J,0)))</f>
        <v>514</v>
      </c>
      <c r="X8" s="227">
        <f t="shared" ca="1" si="4"/>
        <v>0</v>
      </c>
      <c r="AB8" s="228" t="str">
        <f t="shared" ca="1" si="5"/>
        <v>TinPT Timah Tbk Mentok</v>
      </c>
    </row>
    <row r="9" spans="1:34" s="227" customFormat="1" ht="20" customHeight="1">
      <c r="A9" s="262" t="s">
        <v>784</v>
      </c>
      <c r="B9" s="182" t="str">
        <f ca="1">IF(LEN(A9)=0,"",INDEX('Smelter Look-up'!$A:$A,MATCH($A9,'Smelter Look-up'!$E:$E,0)))</f>
        <v>Tin</v>
      </c>
      <c r="C9" s="186" t="str">
        <f ca="1">IF(LEN(A9)=0,"",INDEX('Smelter Look-up'!$C:$C,MATCH($A9,'Smelter Look-up'!$E:$E,0)))</f>
        <v>Thaisarco</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 ca="1">IF(C9="",NA(),IF(OR(C9="Smelter not listed",C9="Smelter not yet identified"),MATCH($B9&amp;$D9,'Smelter Look-up'!$J:$J,0),MATCH($B9&amp;$C9,'Smelter Look-up'!$J:$J,0)))</f>
        <v>526</v>
      </c>
      <c r="X9" s="227">
        <f t="shared" ca="1" si="4"/>
        <v>0</v>
      </c>
      <c r="AB9" s="228" t="str">
        <f t="shared" ca="1" si="5"/>
        <v>TinThaisarco</v>
      </c>
    </row>
    <row r="10" spans="1:34" s="227" customFormat="1" ht="20" customHeight="1">
      <c r="A10" s="262" t="s">
        <v>773</v>
      </c>
      <c r="B10" s="182" t="str">
        <f ca="1">IF(LEN(A10)=0,"",INDEX('Smelter Look-up'!$A:$A,MATCH($A10,'Smelter Look-up'!$E:$E,0)))</f>
        <v>Tin</v>
      </c>
      <c r="C10" s="186" t="str">
        <f ca="1">IF(LEN(A10)=0,"",INDEX('Smelter Look-up'!$C:$C,MATCH($A10,'Smelter Look-up'!$E:$E,0)))</f>
        <v>Minsur</v>
      </c>
      <c r="D10" s="230"/>
      <c r="E10" s="182" t="str">
        <f ca="1">IF(ISERROR($V10),"",OFFSET('Smelter Look-up'!$D$4,$V10-4,0)&amp;"")</f>
        <v>PERU</v>
      </c>
      <c r="F10" s="182" t="str">
        <f ca="1">IF(ISERROR($V10),"",OFFSET('Smelter Look-up'!$E$4,$V10-4,0))</f>
        <v>CID001182</v>
      </c>
      <c r="G10" s="182" t="str">
        <f ca="1">IF(C10=$X$4,IF(ISERROR($V10),"Enter smelter details","RMI"),IF(ISERROR($V10),"",OFFSET('Smelter Look-up'!$F$4,$V10-4,0)))</f>
        <v>RMI</v>
      </c>
      <c r="H10" s="183">
        <f ca="1">IF(ISERROR($V10),"",OFFSET('Smelter Look-up'!$G$4,$V10-4,0))</f>
        <v>0</v>
      </c>
      <c r="I10" s="184" t="str">
        <f ca="1">IF(ISERROR($V10),"",OFFSET('Smelter Look-up'!$H$4,$V10-4,0))</f>
        <v>Paracas</v>
      </c>
      <c r="J10" s="184" t="str">
        <f ca="1">IF(ISERROR($V10),"",OFFSET('Smelter Look-up'!$I$4,$V10-4,0))</f>
        <v>Ika</v>
      </c>
      <c r="K10" s="224"/>
      <c r="L10" s="224"/>
      <c r="M10" s="224"/>
      <c r="N10" s="224"/>
      <c r="O10" s="224"/>
      <c r="P10" s="185"/>
      <c r="Q10" s="225"/>
      <c r="R10" s="182" t="str">
        <f ca="1">IF(ISERROR($V10),"",OFFSET('Smelter Look-up'!$C$4,$V10-4,0)&amp;"")</f>
        <v>Minsur</v>
      </c>
      <c r="S10" s="181" t="str">
        <f t="shared" ca="1" si="3"/>
        <v>PE</v>
      </c>
      <c r="T10" s="181" t="str">
        <f ca="1">IF(B10="","",IF(ISERROR(MATCH($J10,SorP!$B$1:$B$6279,0)),"",INDIRECT("'SorP'!$A$"&amp;MATCH($S10&amp;$J10,SorP!C:C,0))))</f>
        <v>PE-ICA</v>
      </c>
      <c r="U10" s="201"/>
      <c r="V10" s="226">
        <f ca="1">IF(C10="",NA(),IF(OR(C10="Smelter not listed",C10="Smelter not yet identified"),MATCH($B10&amp;$D10,'Smelter Look-up'!$J:$J,0),MATCH($B10&amp;$C10,'Smelter Look-up'!$J:$J,0)))</f>
        <v>470</v>
      </c>
      <c r="X10" s="227">
        <f t="shared" ca="1" si="4"/>
        <v>0</v>
      </c>
      <c r="AB10" s="228" t="str">
        <f t="shared" ca="1" si="5"/>
        <v>TinMinsur</v>
      </c>
    </row>
    <row r="11" spans="1:34" s="227" customFormat="1" ht="20" customHeight="1">
      <c r="A11" s="262" t="s">
        <v>766</v>
      </c>
      <c r="B11" s="182" t="str">
        <f ca="1">IF(LEN(A11)=0,"",INDEX('Smelter Look-up'!$A:$A,MATCH($A11,'Smelter Look-up'!$E:$E,0)))</f>
        <v>Tin</v>
      </c>
      <c r="C11" s="186" t="str">
        <f ca="1">IF(LEN(A11)=0,"",INDEX('Smelter Look-up'!$C:$C,MATCH($A11,'Smelter Look-up'!$E:$E,0)))</f>
        <v>Fenix Metals</v>
      </c>
      <c r="D11" s="230"/>
      <c r="E11" s="182" t="str">
        <f ca="1">IF(ISERROR($V11),"",OFFSET('Smelter Look-up'!$D$4,$V11-4,0)&amp;"")</f>
        <v>POLAND</v>
      </c>
      <c r="F11" s="182" t="str">
        <f ca="1">IF(ISERROR($V11),"",OFFSET('Smelter Look-up'!$E$4,$V11-4,0))</f>
        <v>CID000468</v>
      </c>
      <c r="G11" s="182" t="str">
        <f ca="1">IF(C11=$X$4,IF(ISERROR($V11),"Enter smelter details","RMI"),IF(ISERROR($V11),"",OFFSET('Smelter Look-up'!$F$4,$V11-4,0)))</f>
        <v>RMI</v>
      </c>
      <c r="H11" s="183">
        <f ca="1">IF(ISERROR($V11),"",OFFSET('Smelter Look-up'!$G$4,$V11-4,0))</f>
        <v>0</v>
      </c>
      <c r="I11" s="184" t="str">
        <f ca="1">IF(ISERROR($V11),"",OFFSET('Smelter Look-up'!$H$4,$V11-4,0))</f>
        <v>Chmielów</v>
      </c>
      <c r="J11" s="184" t="str">
        <f ca="1">IF(ISERROR($V11),"",OFFSET('Smelter Look-up'!$I$4,$V11-4,0))</f>
        <v>Podkarpackie</v>
      </c>
      <c r="K11" s="224"/>
      <c r="L11" s="224"/>
      <c r="M11" s="224"/>
      <c r="N11" s="224"/>
      <c r="O11" s="224"/>
      <c r="P11" s="185"/>
      <c r="Q11" s="225"/>
      <c r="R11" s="182" t="str">
        <f ca="1">IF(ISERROR($V11),"",OFFSET('Smelter Look-up'!$C$4,$V11-4,0)&amp;"")</f>
        <v>Fenix Metals</v>
      </c>
      <c r="S11" s="181" t="str">
        <f t="shared" ca="1" si="3"/>
        <v>PL</v>
      </c>
      <c r="T11" s="181" t="str">
        <f ca="1">IF(B11="","",IF(ISERROR(MATCH($J11,SorP!$B$1:$B$6279,0)),"",INDIRECT("'SorP'!$A$"&amp;MATCH($S11&amp;$J11,SorP!C:C,0))))</f>
        <v>PL-18</v>
      </c>
      <c r="U11" s="201"/>
      <c r="V11" s="226">
        <f ca="1">IF(C11="",NA(),IF(OR(C11="Smelter not listed",C11="Smelter not yet identified"),MATCH($B11&amp;$D11,'Smelter Look-up'!$J:$J,0),MATCH($B11&amp;$C11,'Smelter Look-up'!$J:$J,0)))</f>
        <v>430</v>
      </c>
      <c r="X11" s="227">
        <f t="shared" ca="1" si="4"/>
        <v>0</v>
      </c>
      <c r="AB11" s="228" t="str">
        <f t="shared" ca="1" si="5"/>
        <v>TinFenix Metals</v>
      </c>
    </row>
    <row r="12" spans="1:34" s="227" customFormat="1" ht="20" customHeight="1">
      <c r="A12" s="262" t="s">
        <v>785</v>
      </c>
      <c r="B12" s="182" t="str">
        <f ca="1">IF(LEN(A12)=0,"",INDEX('Smelter Look-up'!$A:$A,MATCH($A12,'Smelter Look-up'!$E:$E,0)))</f>
        <v>Tin</v>
      </c>
      <c r="C12" s="186" t="str">
        <f ca="1">IF(LEN(A12)=0,"",INDEX('Smelter Look-up'!$C:$C,MATCH($A12,'Smelter Look-up'!$E:$E,0)))</f>
        <v>White Solder Metalurgia e Mineracao Ltda.</v>
      </c>
      <c r="D12" s="230"/>
      <c r="E12" s="182" t="str">
        <f ca="1">IF(ISERROR($V12),"",OFFSET('Smelter Look-up'!$D$4,$V12-4,0)&amp;"")</f>
        <v>BRAZIL</v>
      </c>
      <c r="F12" s="182" t="str">
        <f ca="1">IF(ISERROR($V12),"",OFFSET('Smelter Look-up'!$E$4,$V12-4,0))</f>
        <v>CID002036</v>
      </c>
      <c r="G12" s="182" t="str">
        <f ca="1">IF(C12=$X$4,IF(ISERROR($V12),"Enter smelter details","RMI"),IF(ISERROR($V12),"",OFFSET('Smelter Look-up'!$F$4,$V12-4,0)))</f>
        <v>RMI</v>
      </c>
      <c r="H12" s="183">
        <f ca="1">IF(ISERROR($V12),"",OFFSET('Smelter Look-up'!$G$4,$V12-4,0))</f>
        <v>0</v>
      </c>
      <c r="I12" s="184" t="str">
        <f ca="1">IF(ISERROR($V12),"",OFFSET('Smelter Look-up'!$H$4,$V12-4,0))</f>
        <v>Ariquemes</v>
      </c>
      <c r="J12" s="184" t="str">
        <f ca="1">IF(ISERROR($V12),"",OFFSET('Smelter Look-up'!$I$4,$V12-4,0))</f>
        <v>Rondônia</v>
      </c>
      <c r="K12" s="224"/>
      <c r="L12" s="224"/>
      <c r="M12" s="224"/>
      <c r="N12" s="224"/>
      <c r="O12" s="224"/>
      <c r="P12" s="185"/>
      <c r="Q12" s="225"/>
      <c r="R12" s="182" t="str">
        <f ca="1">IF(ISERROR($V12),"",OFFSET('Smelter Look-up'!$C$4,$V12-4,0)&amp;"")</f>
        <v>White Solder Metalurgia e Mineracao Ltda.</v>
      </c>
      <c r="S12" s="181" t="str">
        <f t="shared" ca="1" si="3"/>
        <v>BR</v>
      </c>
      <c r="T12" s="181" t="str">
        <f ca="1">IF(B12="","",IF(ISERROR(MATCH($J12,SorP!$B$1:$B$6279,0)),"",INDIRECT("'SorP'!$A$"&amp;MATCH($S12&amp;$J12,SorP!C:C,0))))</f>
        <v>BR-RO</v>
      </c>
      <c r="U12" s="201"/>
      <c r="V12" s="226">
        <f ca="1">IF(C12="",NA(),IF(OR(C12="Smelter not listed",C12="Smelter not yet identified"),MATCH($B12&amp;$D12,'Smelter Look-up'!$J:$J,0),MATCH($B12&amp;$C12,'Smelter Look-up'!$J:$J,0)))</f>
        <v>535</v>
      </c>
      <c r="X12" s="227">
        <f t="shared" ca="1" si="4"/>
        <v>0</v>
      </c>
      <c r="AB12" s="228" t="str">
        <f t="shared" ca="1" si="5"/>
        <v>TinWhite Solder Metalurgia e Mineracao Ltda.</v>
      </c>
    </row>
    <row r="13" spans="1:34" s="227" customFormat="1" ht="20" customHeight="1">
      <c r="A13" s="262" t="s">
        <v>15100</v>
      </c>
      <c r="B13" s="182" t="str">
        <f ca="1">IF(LEN(A13)=0,"",INDEX('Smelter Look-up'!$A:$A,MATCH($A13,'Smelter Look-up'!$E:$E,0)))</f>
        <v>Tin</v>
      </c>
      <c r="C13" s="186" t="str">
        <f ca="1">IF(LEN(A13)=0,"",INDEX('Smelter Look-up'!$C:$C,MATCH($A13,'Smelter Look-up'!$E:$E,0)))</f>
        <v>Fabrica Auricchio Industria e Comercio Ltda.</v>
      </c>
      <c r="D13" s="230"/>
      <c r="E13" s="182" t="str">
        <f ca="1">IF(ISERROR($V13),"",OFFSET('Smelter Look-up'!$D$4,$V13-4,0)&amp;"")</f>
        <v>BRAZIL</v>
      </c>
      <c r="F13" s="182" t="str">
        <f ca="1">IF(ISERROR($V13),"",OFFSET('Smelter Look-up'!$E$4,$V13-4,0))</f>
        <v>CID003582</v>
      </c>
      <c r="G13" s="182" t="str">
        <f ca="1">IF(C13=$X$4,IF(ISERROR($V13),"Enter smelter details","RMI"),IF(ISERROR($V13),"",OFFSET('Smelter Look-up'!$F$4,$V13-4,0)))</f>
        <v>RMI</v>
      </c>
      <c r="H13" s="183">
        <f ca="1">IF(ISERROR($V13),"",OFFSET('Smelter Look-up'!$G$4,$V13-4,0))</f>
        <v>0</v>
      </c>
      <c r="I13" s="184" t="str">
        <f ca="1">IF(ISERROR($V13),"",OFFSET('Smelter Look-up'!$H$4,$V13-4,0))</f>
        <v>Mogi das Cruzes</v>
      </c>
      <c r="J13" s="184" t="str">
        <f ca="1">IF(ISERROR($V13),"",OFFSET('Smelter Look-up'!$I$4,$V13-4,0))</f>
        <v>São Paulo</v>
      </c>
      <c r="K13" s="224"/>
      <c r="L13" s="224"/>
      <c r="M13" s="224"/>
      <c r="N13" s="224"/>
      <c r="O13" s="224"/>
      <c r="P13" s="185"/>
      <c r="Q13" s="225"/>
      <c r="R13" s="182" t="str">
        <f ca="1">IF(ISERROR($V13),"",OFFSET('Smelter Look-up'!$C$4,$V13-4,0)&amp;"")</f>
        <v>Fabrica Auricchio Industria e Comercio Ltda.</v>
      </c>
      <c r="S13" s="181" t="str">
        <f t="shared" ca="1" si="3"/>
        <v>BR</v>
      </c>
      <c r="T13" s="181" t="str">
        <f ca="1">IF(B13="","",IF(ISERROR(MATCH($J13,SorP!$B$1:$B$6279,0)),"",INDIRECT("'SorP'!$A$"&amp;MATCH($S13&amp;$J13,SorP!C:C,0))))</f>
        <v>BR-SP</v>
      </c>
      <c r="U13" s="201"/>
      <c r="V13" s="226">
        <f ca="1">IF(C13="",NA(),IF(OR(C13="Smelter not listed",C13="Smelter not yet identified"),MATCH($B13&amp;$D13,'Smelter Look-up'!$J:$J,0),MATCH($B13&amp;$C13,'Smelter Look-up'!$J:$J,0)))</f>
        <v>429</v>
      </c>
      <c r="X13" s="227">
        <f t="shared" ca="1" si="4"/>
        <v>0</v>
      </c>
      <c r="AB13" s="228" t="str">
        <f t="shared" ca="1" si="5"/>
        <v>TinFabrica Auricchio Industria e Comercio Ltda.</v>
      </c>
    </row>
    <row r="14" spans="1:34" s="227" customFormat="1" ht="20" customHeight="1">
      <c r="A14" s="262" t="s">
        <v>787</v>
      </c>
      <c r="B14" s="182" t="str">
        <f ca="1">IF(LEN(A14)=0,"",INDEX('Smelter Look-up'!$A:$A,MATCH($A14,'Smelter Look-up'!$E:$E,0)))</f>
        <v>Tin</v>
      </c>
      <c r="C14" s="186" t="str">
        <f ca="1">IF(LEN(A14)=0,"",INDEX('Smelter Look-up'!$C:$C,MATCH($A14,'Smelter Look-up'!$E:$E,0)))</f>
        <v>Tin Smelting Branch of Yunnan Tin Co., Ltd.</v>
      </c>
      <c r="D14" s="230"/>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Tin Smelting Branch of Yunnan Tin Co., Ltd.</v>
      </c>
      <c r="S14" s="181" t="str">
        <f t="shared" ca="1" si="3"/>
        <v>CN</v>
      </c>
      <c r="T14" s="181" t="str">
        <f ca="1">IF(B14="","",IF(ISERROR(MATCH($J14,SorP!$B$1:$B$6279,0)),"",INDIRECT("'SorP'!$A$"&amp;MATCH($S14&amp;$J14,SorP!C:C,0))))</f>
        <v>CN-YN</v>
      </c>
      <c r="U14" s="201"/>
      <c r="V14" s="226">
        <f ca="1">IF(C14="",NA(),IF(OR(C14="Smelter not listed",C14="Smelter not yet identified"),MATCH($B14&amp;$D14,'Smelter Look-up'!$J:$J,0),MATCH($B14&amp;$C14,'Smelter Look-up'!$J:$J,0)))</f>
        <v>529</v>
      </c>
      <c r="X14" s="227">
        <f t="shared" ca="1" si="4"/>
        <v>0</v>
      </c>
      <c r="AB14" s="228" t="str">
        <f t="shared" ca="1" si="5"/>
        <v>TinTin Smelting Branch of Yunnan Tin Co., Ltd.</v>
      </c>
    </row>
    <row r="15" spans="1:34" s="227" customFormat="1" ht="20" customHeight="1">
      <c r="A15" s="262" t="s">
        <v>777</v>
      </c>
      <c r="B15" s="182" t="str">
        <f ca="1">IF(LEN(A15)=0,"",INDEX('Smelter Look-up'!$A:$A,MATCH($A15,'Smelter Look-up'!$E:$E,0)))</f>
        <v>Tin</v>
      </c>
      <c r="C15" s="186" t="str">
        <f ca="1">IF(LEN(A15)=0,"",INDEX('Smelter Look-up'!$C:$C,MATCH($A15,'Smelter Look-up'!$E:$E,0)))</f>
        <v>Operaciones Metalurgicas S.A.</v>
      </c>
      <c r="D15" s="230"/>
      <c r="E15" s="182" t="str">
        <f ca="1">IF(ISERROR($V15),"",OFFSET('Smelter Look-up'!$D$4,$V15-4,0)&amp;"")</f>
        <v>BOLIVIA (PLURINATIONAL STATE OF)</v>
      </c>
      <c r="F15" s="182" t="str">
        <f ca="1">IF(ISERROR($V15),"",OFFSET('Smelter Look-up'!$E$4,$V15-4,0))</f>
        <v>CID001337</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Operaciones Metalurgicas S.A.</v>
      </c>
      <c r="S15" s="181" t="str">
        <f t="shared" ca="1" si="3"/>
        <v>BO</v>
      </c>
      <c r="T15" s="181" t="str">
        <f ca="1">IF(B15="","",IF(ISERROR(MATCH($J15,SorP!$B$1:$B$6279,0)),"",INDIRECT("'SorP'!$A$"&amp;MATCH($S15&amp;$J15,SorP!C:C,0))))</f>
        <v>BO-O</v>
      </c>
      <c r="U15" s="201"/>
      <c r="V15" s="226">
        <f ca="1">IF(C15="",NA(),IF(OR(C15="Smelter not listed",C15="Smelter not yet identified"),MATCH($B15&amp;$D15,'Smelter Look-up'!$J:$J,0),MATCH($B15&amp;$C15,'Smelter Look-up'!$J:$J,0)))</f>
        <v>482</v>
      </c>
      <c r="X15" s="227">
        <f t="shared" ca="1" si="4"/>
        <v>0</v>
      </c>
      <c r="AB15" s="228" t="str">
        <f t="shared" ca="1" si="5"/>
        <v>TinOperaciones Metalurgicas S.A.</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58DBEB-8E3D-4917-9EC9-088BCD06F2F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Kaschke Components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Josef Postert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josef.postert@bourns.com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495515058811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Josef Postert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josef.postert@bourns.com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15802</v>
      </c>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2023-06-16T19:06:12Z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