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EC57364E-4321-FA4F-9050-6CDC04354994}" xr6:coauthVersionLast="47" xr6:coauthVersionMax="47" xr10:uidLastSave="{00000000-0000-0000-0000-000000000000}"/>
  <bookViews>
    <workbookView xWindow="17040" yWindow="500" windowWidth="19440" windowHeight="1500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J8"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H5"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S6" i="5"/>
  <c r="T10" i="5"/>
  <c r="T9" i="5"/>
  <c r="T16" i="5"/>
  <c r="E5" i="5"/>
  <c r="S5" i="5"/>
  <c r="H63" i="6"/>
  <c r="S13" i="5"/>
  <c r="S10" i="5"/>
  <c r="S15" i="5"/>
  <c r="S9" i="5"/>
  <c r="S16" i="5"/>
  <c r="S12" i="5"/>
  <c r="H64" i="6"/>
  <c r="F24" i="6"/>
  <c r="F21" i="6"/>
  <c r="F2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9"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37" i="4"/>
  <c r="A22" i="6"/>
  <c r="B20" i="4"/>
  <c r="A11" i="6"/>
  <c r="B71" i="4"/>
  <c r="A50" i="6"/>
  <c r="B4" i="5"/>
  <c r="B10" i="4"/>
  <c r="A6" i="6"/>
  <c r="B22" i="4"/>
  <c r="A13" i="6"/>
  <c r="B4" i="4"/>
  <c r="B18" i="4"/>
  <c r="A10" i="6"/>
  <c r="B55" i="4"/>
  <c r="A37"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49" i="4"/>
  <c r="A32" i="6"/>
  <c r="B43" i="4"/>
  <c r="A27" i="6"/>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X6"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B61" i="4"/>
  <c r="A42" i="6"/>
  <c r="V2343" i="5"/>
  <c r="H25" i="6"/>
  <c r="D25" i="6"/>
  <c r="H31" i="6"/>
  <c r="D31" i="6"/>
  <c r="J4" i="5"/>
  <c r="M4" i="5"/>
  <c r="K4" i="5"/>
  <c r="J24" i="6"/>
  <c r="J34" i="6"/>
  <c r="J60" i="6"/>
  <c r="J30" i="6"/>
  <c r="J9" i="6"/>
  <c r="I9" i="6"/>
  <c r="C9" i="6"/>
  <c r="J16" i="6"/>
  <c r="I16" i="6"/>
  <c r="C16" i="6"/>
  <c r="I10" i="6"/>
  <c r="P4" i="5"/>
  <c r="D4" i="8"/>
  <c r="I28" i="6"/>
  <c r="B1001" i="7"/>
  <c r="I23" i="6"/>
  <c r="L63" i="6"/>
  <c r="B35" i="4"/>
  <c r="J20" i="6"/>
  <c r="J44" i="6"/>
  <c r="B38" i="4"/>
  <c r="B62" i="4"/>
  <c r="A43" i="6"/>
  <c r="J31" i="6"/>
  <c r="J13" i="6"/>
  <c r="I13" i="6"/>
  <c r="C13" i="6"/>
  <c r="J55" i="6"/>
  <c r="I12" i="6"/>
  <c r="C12" i="6"/>
  <c r="I60" i="6"/>
  <c r="C60" i="6"/>
  <c r="I39" i="6"/>
  <c r="J49" i="6"/>
  <c r="B3" i="6"/>
  <c r="A4" i="8"/>
  <c r="I51" i="6"/>
  <c r="J40" i="6"/>
  <c r="I43" i="6"/>
  <c r="I31" i="6"/>
  <c r="B22" i="3"/>
  <c r="B4" i="8"/>
  <c r="J38" i="6"/>
  <c r="B34" i="4"/>
  <c r="I20" i="6"/>
  <c r="J28" i="6"/>
  <c r="I58" i="6"/>
  <c r="B40" i="4"/>
  <c r="B58" i="4"/>
  <c r="A40" i="6"/>
  <c r="J10" i="6"/>
  <c r="C10" i="6"/>
  <c r="J64"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8" i="1"/>
  <c r="B29" i="4"/>
  <c r="A18" i="6"/>
  <c r="J35" i="6"/>
  <c r="J8" i="6"/>
  <c r="C8" i="6"/>
  <c r="J11" i="6"/>
  <c r="I11" i="6"/>
  <c r="C11" i="6"/>
  <c r="I30" i="6"/>
  <c r="C30" i="6"/>
  <c r="A3" i="6"/>
  <c r="D5" i="7"/>
  <c r="B32" i="4"/>
  <c r="A20" i="6"/>
  <c r="N4" i="5"/>
  <c r="B28" i="4"/>
  <c r="A17" i="6"/>
  <c r="I7" i="6"/>
  <c r="I64"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I55" i="6"/>
  <c r="J41" i="6"/>
  <c r="J56" i="6"/>
  <c r="I26" i="6"/>
  <c r="C26" i="6"/>
  <c r="I41" i="6"/>
  <c r="C41" i="6"/>
  <c r="I45" i="6"/>
  <c r="C45" i="6"/>
  <c r="I50" i="6"/>
  <c r="A64" i="2"/>
  <c r="A47" i="2"/>
  <c r="J25" i="6"/>
  <c r="I36" i="6"/>
  <c r="C36" i="6"/>
  <c r="I65" i="6"/>
  <c r="C4" i="5"/>
  <c r="F65" i="6"/>
  <c r="H4" i="8"/>
  <c r="J59" i="6"/>
  <c r="J18" i="6"/>
  <c r="F4" i="8"/>
  <c r="B3" i="5"/>
  <c r="I38" i="6"/>
  <c r="G4" i="8"/>
  <c r="J29" i="6"/>
  <c r="I4" i="5"/>
  <c r="J33" i="6"/>
  <c r="J7" i="6"/>
  <c r="C7" i="6"/>
  <c r="L4" i="5"/>
  <c r="B68" i="4"/>
  <c r="A47" i="6"/>
  <c r="J63" i="6"/>
  <c r="J36" i="6"/>
  <c r="I48" i="6"/>
  <c r="A4" i="5"/>
  <c r="G25" i="4"/>
  <c r="G43" i="4"/>
  <c r="I56" i="6"/>
  <c r="J4" i="6"/>
  <c r="C4" i="6"/>
  <c r="D25" i="4"/>
  <c r="D55" i="4"/>
  <c r="A24" i="6"/>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5" i="5"/>
  <c r="G2004" i="5"/>
  <c r="G149" i="5"/>
  <c r="G1381" i="5"/>
  <c r="J1412" i="5"/>
  <c r="J1777" i="5"/>
  <c r="E8" i="5"/>
  <c r="X8" i="5"/>
  <c r="G981" i="5"/>
  <c r="J1269" i="5"/>
  <c r="I2306" i="5"/>
  <c r="H1756" i="5"/>
  <c r="E2228" i="5"/>
  <c r="X2228" i="5"/>
  <c r="J925" i="5"/>
  <c r="J677" i="5"/>
  <c r="J149" i="5"/>
  <c r="E605" i="5"/>
  <c r="X605" i="5"/>
  <c r="E637" i="5"/>
  <c r="X637" i="5"/>
  <c r="G6" i="5"/>
  <c r="F5" i="5"/>
  <c r="E844" i="5"/>
  <c r="X844" i="5"/>
  <c r="H844" i="5"/>
  <c r="R2124" i="5"/>
  <c r="J2306" i="5"/>
  <c r="G228" i="5"/>
  <c r="X5"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I5"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J10"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2" i="6"/>
  <c r="B75" i="4"/>
  <c r="A54" i="6"/>
  <c r="E2363" i="5"/>
  <c r="X2363" i="5"/>
  <c r="I2363" i="5"/>
  <c r="H2363" i="5"/>
  <c r="J2363" i="5"/>
  <c r="C25" i="6"/>
  <c r="R1619" i="5"/>
  <c r="H1619" i="5"/>
  <c r="I1619" i="5"/>
  <c r="E1619" i="5"/>
  <c r="X1619" i="5"/>
  <c r="J1619" i="5"/>
  <c r="F1619" i="5"/>
  <c r="C31" i="6"/>
  <c r="G61" i="6"/>
  <c r="F48" i="6"/>
  <c r="F54" i="6"/>
  <c r="H54" i="6"/>
  <c r="I1958" i="5"/>
  <c r="I2332" i="5"/>
  <c r="H24" i="6"/>
  <c r="D24" i="6"/>
  <c r="C21"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B44" i="4"/>
  <c r="A28" i="6"/>
  <c r="B50" i="4"/>
  <c r="A33" i="6"/>
  <c r="A23" i="6"/>
  <c r="A26" i="6"/>
  <c r="B56" i="4"/>
  <c r="A38" i="6"/>
  <c r="B74" i="4"/>
  <c r="A53"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C5" i="6"/>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D21" i="6"/>
  <c r="K61" i="6"/>
  <c r="D15" i="6"/>
  <c r="F39" i="6"/>
  <c r="H39" i="6"/>
  <c r="D39" i="6"/>
  <c r="F62" i="6"/>
  <c r="F34" i="6"/>
  <c r="H34" i="6"/>
  <c r="D34" i="6"/>
  <c r="F33" i="6"/>
  <c r="H33" i="6"/>
  <c r="F61" i="6"/>
  <c r="F28" i="6"/>
  <c r="H28" i="6"/>
  <c r="F43" i="6"/>
  <c r="H43" i="6"/>
  <c r="F38" i="6"/>
  <c r="H38" i="6"/>
  <c r="C24" i="6"/>
  <c r="C23" i="6"/>
  <c r="D20" i="6"/>
  <c r="F49" i="6"/>
  <c r="H49" i="6"/>
  <c r="D49" i="6"/>
  <c r="D54" i="6"/>
  <c r="C54" i="6"/>
  <c r="F53" i="6"/>
  <c r="H53" i="6"/>
  <c r="H62" i="6"/>
  <c r="D62" i="6"/>
  <c r="G65" i="6"/>
  <c r="C44" i="6"/>
  <c r="C34" i="6"/>
  <c r="F55" i="6"/>
  <c r="H55" i="6"/>
  <c r="D55" i="6"/>
  <c r="F59" i="6"/>
  <c r="H59" i="6"/>
  <c r="D59" i="6"/>
  <c r="F63" i="6"/>
  <c r="F64" i="6"/>
  <c r="F58" i="6"/>
  <c r="H58" i="6"/>
  <c r="D58" i="6"/>
  <c r="F50" i="6"/>
  <c r="F51" i="6"/>
  <c r="H51" i="6"/>
  <c r="H48" i="6"/>
  <c r="C48" i="6"/>
  <c r="F56" i="6"/>
  <c r="H56" i="6"/>
  <c r="C56" i="6"/>
  <c r="C39" i="6"/>
  <c r="D33" i="6"/>
  <c r="C33" i="6"/>
  <c r="C38" i="6"/>
  <c r="D38" i="6"/>
  <c r="D43" i="6"/>
  <c r="C43" i="6"/>
  <c r="D28" i="6"/>
  <c r="C28" i="6"/>
  <c r="B2" i="6"/>
  <c r="H61" i="6"/>
  <c r="H50" i="6"/>
  <c r="H66" i="6"/>
  <c r="H65" i="6"/>
  <c r="C65" i="6"/>
  <c r="C62" i="6"/>
  <c r="C49" i="6"/>
  <c r="D53" i="6"/>
  <c r="C53" i="6"/>
  <c r="C58" i="6"/>
  <c r="C59" i="6"/>
  <c r="D50" i="6"/>
  <c r="D48" i="6"/>
  <c r="C55" i="6"/>
  <c r="D56" i="6"/>
  <c r="C61" i="6"/>
  <c r="D61" i="6"/>
  <c r="D51" i="6"/>
  <c r="C51" i="6"/>
  <c r="D2" i="6"/>
  <c r="C50" i="6"/>
</calcChain>
</file>

<file path=xl/sharedStrings.xml><?xml version="1.0" encoding="utf-8"?>
<sst xmlns="http://schemas.openxmlformats.org/spreadsheetml/2006/main" count="14993" uniqueCount="12822">
  <si>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</si>
  <si>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</si>
  <si>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</si>
  <si>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</si>
  <si>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</si>
  <si>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</si>
  <si>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</si>
  <si>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</si>
  <si>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</si>
  <si>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</si>
  <si>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</si>
  <si>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</si>
  <si>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</si>
  <si>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</si>
  <si>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</si>
  <si>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</si>
  <si>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</si>
  <si>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</si>
  <si>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</si>
  <si>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</si>
  <si>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</si>
  <si>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</si>
  <si>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</si>
  <si>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</si>
  <si>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</si>
  <si>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</si>
  <si>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</si>
  <si>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</si>
  <si>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</si>
  <si>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</si>
  <si>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</si>
  <si>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</si>
  <si>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</si>
  <si>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</si>
  <si>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</si>
  <si>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</si>
  <si>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</si>
  <si>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</si>
  <si>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</si>
  <si>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</si>
  <si>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</si>
  <si>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</si>
  <si>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</si>
  <si>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</si>
  <si>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</si>
  <si>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</si>
  <si>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</si>
  <si>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</si>
  <si>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</si>
  <si>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</si>
  <si>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</si>
  <si>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</si>
  <si>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</si>
  <si>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</si>
  <si>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</si>
  <si>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</si>
  <si>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</si>
  <si>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</si>
  <si>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</si>
  <si>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</si>
  <si>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</si>
  <si>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</si>
  <si>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</si>
  <si>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</si>
  <si>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</si>
  <si>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</si>
  <si>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</si>
  <si>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</si>
  <si>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</si>
  <si>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</si>
  <si>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</si>
  <si>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</si>
  <si>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</si>
  <si>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</si>
  <si>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</si>
  <si>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</si>
  <si>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</si>
  <si>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</si>
  <si>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</si>
  <si>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</si>
  <si>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</si>
  <si>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</si>
  <si>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</si>
  <si>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</si>
  <si>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</si>
  <si>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</si>
  <si>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</si>
  <si>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</si>
  <si>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</si>
  <si>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</si>
  <si>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</si>
  <si>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</si>
  <si>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</si>
  <si>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</si>
  <si>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</si>
  <si>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</si>
  <si>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</si>
  <si>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</si>
  <si>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</si>
  <si>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</si>
  <si>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</si>
  <si>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</si>
  <si>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</si>
  <si>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</si>
  <si>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</si>
  <si>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</si>
  <si>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</si>
  <si>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</si>
  <si>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</si>
  <si>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</si>
  <si>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</si>
  <si>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</si>
  <si>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</si>
  <si>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</si>
  <si>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</si>
  <si>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</si>
  <si>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</si>
  <si>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</si>
  <si>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</si>
  <si>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</si>
  <si>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</si>
  <si>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</si>
  <si>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</si>
  <si>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</si>
  <si>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</si>
  <si>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</si>
  <si>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</si>
  <si>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</si>
  <si>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</si>
  <si>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</si>
  <si>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</si>
  <si>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</si>
  <si>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</si>
  <si>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</si>
  <si>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</si>
  <si>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</si>
  <si>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</si>
  <si>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</si>
  <si>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</si>
  <si>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</si>
  <si>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</si>
  <si>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</si>
  <si>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</si>
  <si>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</si>
  <si>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</si>
  <si>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</si>
  <si>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</si>
  <si>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</si>
  <si>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</si>
  <si>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</si>
  <si>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</si>
  <si>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</si>
  <si>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</si>
  <si>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</si>
  <si>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</si>
  <si>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</si>
  <si>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</si>
  <si>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</si>
  <si>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</si>
  <si>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</si>
  <si>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</si>
  <si>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</si>
  <si>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</si>
  <si>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</si>
  <si>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</si>
  <si>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</si>
  <si>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</si>
  <si>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</si>
  <si>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</si>
  <si>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</si>
  <si>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</si>
  <si>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</si>
  <si>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</si>
  <si>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</si>
  <si>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</si>
  <si>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</si>
  <si>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</si>
  <si>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</si>
  <si>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</si>
  <si>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</si>
  <si>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</si>
  <si>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</si>
  <si>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</si>
  <si>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</si>
  <si>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</si>
  <si>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</si>
  <si>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</si>
  <si>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</si>
  <si>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</si>
  <si>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</si>
  <si>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</si>
  <si>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</si>
  <si>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</si>
  <si>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</si>
  <si>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</si>
  <si>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</si>
  <si>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</si>
  <si>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</si>
  <si>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</si>
  <si>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</si>
  <si>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</si>
  <si>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</si>
  <si>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</si>
  <si>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</si>
  <si>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</si>
  <si>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</si>
  <si>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</si>
  <si>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</si>
  <si>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</si>
  <si>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</si>
  <si>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</si>
  <si>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</si>
  <si>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</si>
  <si>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</si>
  <si>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</si>
  <si>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</si>
  <si>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</si>
  <si>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</si>
  <si>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</si>
  <si>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</si>
  <si>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</si>
  <si>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</si>
  <si>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</si>
  <si>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</si>
  <si>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</si>
  <si>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</si>
  <si>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</si>
  <si>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</si>
  <si>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</si>
  <si>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</si>
  <si>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</si>
  <si>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</si>
  <si>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</si>
  <si>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</si>
  <si>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</si>
  <si>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</si>
  <si>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</si>
  <si>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</si>
  <si>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</si>
  <si>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</si>
  <si>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</si>
  <si>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</si>
  <si>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</si>
  <si>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</si>
  <si>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</si>
  <si>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</si>
  <si>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</si>
  <si>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</si>
  <si>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</si>
  <si>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</si>
  <si>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</si>
  <si>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</si>
  <si>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</si>
  <si>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</si>
  <si>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</si>
  <si>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</si>
  <si>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</si>
  <si>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</si>
  <si>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</si>
  <si>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</si>
  <si>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</si>
  <si>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</si>
  <si>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</si>
  <si>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</si>
  <si>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</si>
  <si>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</si>
  <si>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</si>
  <si>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</si>
  <si>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</si>
  <si>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</si>
  <si>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</si>
  <si>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</si>
  <si>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</si>
  <si>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</si>
  <si>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</si>
  <si>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</si>
  <si>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</si>
  <si>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</si>
  <si>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</si>
  <si>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</si>
  <si>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</si>
  <si>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</si>
  <si>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</si>
  <si>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</si>
  <si>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</si>
  <si>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</si>
  <si>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</si>
  <si>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</si>
  <si>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</si>
  <si>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</si>
  <si>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</si>
  <si>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</si>
  <si>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</si>
  <si>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</si>
  <si>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</si>
  <si>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</si>
  <si>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</si>
  <si>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</si>
  <si>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</si>
  <si>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</si>
  <si>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</si>
  <si>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</si>
  <si>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</si>
  <si>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</si>
  <si>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</si>
  <si>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</si>
  <si>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</si>
  <si>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</si>
  <si>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</si>
  <si>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</si>
  <si>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</si>
  <si>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</si>
  <si>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</si>
  <si>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</si>
  <si>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</si>
  <si>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</si>
  <si>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</si>
  <si>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</si>
  <si>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</si>
  <si>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</si>
  <si>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</si>
  <si>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</si>
  <si>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</si>
  <si>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</si>
  <si>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</si>
  <si>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</si>
  <si>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</si>
  <si>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</si>
  <si>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</si>
  <si>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</si>
  <si>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</si>
  <si>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</si>
  <si>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</si>
  <si>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</si>
  <si>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</si>
  <si>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</si>
  <si>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</si>
  <si>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</si>
  <si>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</si>
  <si>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</si>
  <si>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</si>
  <si>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</si>
  <si>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</si>
  <si>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</si>
  <si>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</si>
  <si>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</si>
  <si>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</si>
  <si>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</si>
  <si>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</si>
  <si>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</si>
  <si>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</si>
  <si>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</si>
  <si>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</si>
  <si>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</si>
  <si>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</si>
  <si>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</si>
  <si>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</si>
  <si>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</si>
  <si>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</si>
  <si>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</si>
  <si>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</si>
  <si>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</si>
  <si>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</si>
  <si>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</si>
  <si>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</si>
  <si>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</si>
  <si>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</si>
  <si>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</si>
  <si>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</si>
  <si>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</si>
  <si>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</si>
  <si>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</si>
  <si>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</si>
  <si>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</si>
  <si>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</si>
  <si>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</si>
  <si>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</si>
  <si>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</si>
  <si>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</si>
  <si>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</si>
  <si>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</si>
  <si>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</si>
  <si>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</si>
  <si>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</si>
  <si>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</si>
  <si>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</si>
  <si>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</si>
  <si>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</si>
  <si>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</si>
  <si>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</si>
  <si>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</si>
  <si>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</si>
  <si>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</si>
  <si>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</si>
  <si>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</si>
  <si>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</si>
  <si>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</si>
  <si>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</si>
  <si>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</si>
  <si>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</si>
  <si>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</si>
  <si>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</si>
  <si>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</si>
  <si>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</si>
  <si>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</si>
  <si>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ディリジェンスガイダンスに沿ったデュー</t>
    </r>
    <r>
      <rPr>
        <sz val="11"/>
        <color rgb="FF00B050"/>
        <rFont val="ＭＳ Ｐゴシック"/>
        <family val="3"/>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3"/>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</si>
  <si>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</si>
  <si>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</si>
  <si>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</si>
  <si>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</si>
  <si>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</si>
  <si>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</si>
  <si>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</si>
  <si>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</si>
  <si>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</si>
  <si>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</si>
  <si>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</si>
  <si>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</si>
  <si>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</si>
  <si>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</si>
  <si>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</si>
  <si>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</si>
  <si>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</si>
  <si>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</si>
  <si>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</si>
  <si>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</si>
  <si>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</si>
  <si>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</si>
  <si>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</si>
  <si>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3"/>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3"/>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</si>
  <si>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</si>
  <si>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</si>
  <si>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</si>
  <si>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</si>
  <si>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</si>
  <si>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</si>
  <si>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</si>
  <si>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</si>
  <si>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</si>
  <si>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</si>
  <si>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</si>
  <si>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</si>
  <si>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</si>
  <si>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</si>
  <si>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</si>
  <si>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</si>
  <si>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</si>
  <si>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</si>
  <si>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</si>
  <si>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</si>
  <si>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</si>
  <si>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</si>
  <si>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</si>
  <si>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</si>
  <si>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</si>
  <si>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</si>
  <si>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</si>
  <si>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</si>
  <si>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</si>
  <si>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</si>
  <si>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</si>
  <si>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</si>
  <si>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</si>
  <si>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</si>
  <si>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</si>
  <si>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</si>
  <si>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</si>
  <si>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</si>
  <si>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</si>
  <si>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</si>
  <si>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</si>
  <si>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</si>
  <si>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</si>
  <si>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</si>
  <si>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</si>
  <si>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</si>
  <si>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</si>
  <si>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</si>
  <si>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</si>
  <si>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</si>
  <si>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</si>
  <si>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</si>
  <si>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</si>
  <si>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</si>
  <si>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</si>
  <si>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</si>
  <si>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</si>
  <si>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</si>
  <si>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</si>
  <si>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</si>
  <si>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</si>
  <si>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</si>
  <si>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</si>
  <si>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</si>
  <si>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</si>
  <si>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</si>
  <si>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</si>
  <si>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</si>
  <si>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</si>
  <si>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</si>
  <si>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</si>
  <si>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</si>
  <si>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</si>
  <si>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</si>
  <si>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</si>
  <si>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</si>
  <si>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</si>
  <si>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3"/>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</si>
  <si>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</si>
  <si>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</si>
  <si>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</si>
  <si>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</si>
  <si>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</si>
  <si>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3"/>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3"/>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</si>
  <si>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</si>
  <si>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</si>
  <si>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</si>
  <si>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</si>
  <si>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</si>
  <si>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</si>
  <si>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</si>
  <si>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</si>
  <si>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</si>
  <si>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</si>
  <si>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</si>
  <si>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3"/>
        <charset val="128"/>
      </rPr>
      <t>又は天然マイカ</t>
    </r>
    <r>
      <rPr>
        <sz val="11"/>
        <rFont val="ＭＳ Ｐゴシック"/>
        <family val="3"/>
        <charset val="128"/>
      </rPr>
      <t>に関する質問1への回答が「Yes」の場合、コバルト</t>
    </r>
    <r>
      <rPr>
        <sz val="11"/>
        <color rgb="FF00B050"/>
        <rFont val="ＭＳ Ｐゴシック"/>
        <family val="3"/>
        <charset val="128"/>
      </rPr>
      <t>又は天然マイカ</t>
    </r>
    <r>
      <rPr>
        <sz val="11"/>
        <rFont val="ＭＳ Ｐゴシック"/>
        <family val="3"/>
        <charset val="128"/>
      </rPr>
      <t>についてすべての質問に記入し、貴社のデュー</t>
    </r>
    <r>
      <rPr>
        <sz val="11"/>
        <color rgb="FF00B050"/>
        <rFont val="ＭＳ Ｐゴシック"/>
        <family val="3"/>
        <charset val="128"/>
      </rPr>
      <t>・</t>
    </r>
    <r>
      <rPr>
        <sz val="11"/>
        <rFont val="ＭＳ Ｐゴシック"/>
        <family val="3"/>
        <charset val="128"/>
      </rPr>
      <t>ディリジェンスプログラム全体に関する下記のデュー</t>
    </r>
    <r>
      <rPr>
        <sz val="11"/>
        <color rgb="FF00B050"/>
        <rFont val="ＭＳ Ｐゴシック"/>
        <family val="3"/>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</si>
  <si>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</si>
  <si>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</si>
  <si>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</si>
  <si>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</si>
  <si>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</si>
  <si>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3"/>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3"/>
        <charset val="128"/>
      </rPr>
      <t>本申告適用外</t>
    </r>
    <r>
      <rPr>
        <sz val="11"/>
        <color rgb="FFFF0000"/>
        <rFont val="ＭＳ Ｐゴシック"/>
        <family val="3"/>
        <charset val="128"/>
      </rPr>
      <t>）」は、</t>
    </r>
    <r>
      <rPr>
        <sz val="11"/>
        <color rgb="FF00B050"/>
        <rFont val="ＭＳ Ｐゴシック"/>
        <family val="3"/>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</si>
  <si>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</si>
  <si>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</si>
  <si>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</si>
  <si>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</si>
  <si>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</si>
  <si>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</si>
  <si>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</si>
  <si>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</si>
  <si>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</si>
  <si>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</si>
  <si>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</si>
  <si>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3"/>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3"/>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3"/>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</si>
  <si>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</si>
  <si>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</si>
  <si>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</si>
  <si>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</si>
  <si>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</si>
  <si>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3"/>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3"/>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3"/>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3"/>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</si>
  <si>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</si>
  <si>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</si>
  <si>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</si>
  <si>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</si>
  <si>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</si>
  <si>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3"/>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</si>
  <si>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</si>
  <si>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</si>
  <si>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</si>
  <si>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</si>
  <si>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</si>
  <si>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</si>
  <si>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</si>
  <si>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</si>
  <si>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</si>
  <si>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</si>
  <si>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</si>
  <si>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</si>
  <si>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</si>
  <si>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</si>
  <si>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</si>
  <si>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</si>
  <si>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</si>
  <si>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</si>
  <si>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</si>
  <si>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</si>
  <si>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</si>
  <si>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</si>
  <si>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</si>
  <si>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3"/>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</si>
  <si>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</si>
  <si>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</si>
  <si>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</si>
  <si>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</si>
  <si>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</si>
  <si>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3"/>
        <charset val="128"/>
      </rPr>
      <t>・</t>
    </r>
    <r>
      <rPr>
        <sz val="11"/>
        <rFont val="ＭＳ Ｐゴシック"/>
        <family val="3"/>
        <charset val="128"/>
      </rPr>
      <t>ディリジェンスガイダンス」は、「デュー</t>
    </r>
    <r>
      <rPr>
        <sz val="11"/>
        <color rgb="FF00B050"/>
        <rFont val="ＭＳ Ｐゴシック"/>
        <family val="3"/>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3"/>
        <charset val="128"/>
      </rPr>
      <t>マイカ</t>
    </r>
    <r>
      <rPr>
        <sz val="11"/>
        <rFont val="ＭＳ Ｐゴシック"/>
        <family val="3"/>
        <charset val="128"/>
      </rPr>
      <t>調達のデュー</t>
    </r>
    <r>
      <rPr>
        <sz val="11"/>
        <color rgb="FF00B050"/>
        <rFont val="ＭＳ Ｐゴシック"/>
        <family val="3"/>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</si>
  <si>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</si>
  <si>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</si>
  <si>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</si>
  <si>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</si>
  <si>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</si>
  <si>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</si>
  <si>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</si>
  <si>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</si>
  <si>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</si>
  <si>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</si>
  <si>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</si>
  <si>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</si>
  <si>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</si>
  <si>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</si>
  <si>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</si>
  <si>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</si>
  <si>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</si>
  <si>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3"/>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3"/>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</si>
  <si>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</si>
  <si>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</si>
  <si>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</si>
  <si>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</si>
  <si>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</si>
  <si>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3"/>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3"/>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3"/>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3"/>
        <charset val="128"/>
      </rPr>
      <t>・</t>
    </r>
    <r>
      <rPr>
        <sz val="11"/>
        <color rgb="FFFF0000"/>
        <rFont val="ＭＳ Ｐゴシック"/>
        <family val="3"/>
        <charset val="128"/>
      </rPr>
      <t>ディリジェンス対策を説明してください（例：OECDデュー</t>
    </r>
    <r>
      <rPr>
        <sz val="11"/>
        <color rgb="FF00B050"/>
        <rFont val="ＭＳ Ｐゴシック"/>
        <family val="3"/>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</si>
  <si>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</si>
  <si>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</si>
  <si>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</si>
  <si>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</si>
  <si>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</si>
  <si>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3"/>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</si>
  <si>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</si>
  <si>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</si>
  <si>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</si>
  <si>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</si>
  <si>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</si>
  <si>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</si>
  <si>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</si>
  <si>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</si>
  <si>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</si>
  <si>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</si>
  <si>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</si>
  <si>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</si>
  <si>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</si>
  <si>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</si>
  <si>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</si>
  <si>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</si>
  <si>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</si>
  <si>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</si>
  <si>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</si>
  <si>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</si>
  <si>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</si>
  <si>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</si>
  <si>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</si>
  <si>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3"/>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</si>
  <si>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</si>
  <si>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</si>
  <si>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</si>
  <si>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</si>
  <si>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</si>
  <si>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</si>
  <si>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</si>
  <si>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</si>
  <si>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</si>
  <si>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</si>
  <si>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</si>
  <si>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</si>
  <si>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</si>
  <si>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</si>
  <si>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</si>
  <si>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</si>
  <si>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</si>
  <si>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</si>
  <si>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</si>
  <si>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</si>
  <si>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</si>
  <si>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</si>
  <si>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</si>
  <si>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</si>
  <si>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</si>
  <si>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</si>
  <si>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</si>
  <si>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</si>
  <si>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</si>
  <si>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</si>
  <si>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</si>
  <si>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</si>
  <si>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</si>
  <si>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</si>
  <si>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</si>
  <si>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</si>
  <si>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</si>
  <si>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</si>
  <si>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</si>
  <si>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</si>
  <si>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</si>
  <si>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</si>
  <si>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</si>
  <si>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</si>
  <si>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</si>
  <si>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</si>
  <si>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</si>
  <si>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</si>
  <si>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</si>
  <si>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</si>
  <si>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</si>
  <si>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</si>
  <si>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</si>
  <si>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</si>
  <si>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</si>
  <si>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</si>
  <si>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</si>
  <si>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</si>
  <si>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</si>
  <si>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</si>
  <si>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</si>
  <si>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</si>
  <si>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</si>
  <si>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</si>
  <si>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</si>
  <si>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</si>
  <si>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</si>
  <si>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</si>
  <si>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</si>
  <si>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</si>
  <si>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</si>
  <si>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</si>
  <si>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</si>
  <si>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</si>
  <si>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</si>
  <si>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</si>
  <si>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</si>
  <si>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</si>
  <si>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</si>
  <si>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</si>
  <si>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</si>
  <si>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</si>
  <si>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</si>
  <si>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</si>
  <si>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</si>
  <si>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</si>
  <si>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</si>
  <si>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</si>
  <si>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</si>
  <si>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</si>
  <si>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</si>
  <si>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</si>
  <si>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</si>
  <si>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</si>
  <si>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</si>
  <si>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</si>
  <si>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</si>
  <si>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</si>
  <si>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</si>
  <si>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</si>
  <si>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</si>
  <si>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</si>
  <si>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</si>
  <si>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</si>
  <si>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</si>
  <si>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</si>
  <si>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</si>
  <si>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</si>
  <si>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</si>
  <si>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</si>
  <si>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</si>
  <si>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</si>
  <si>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</si>
  <si>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</si>
  <si>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</si>
  <si>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</si>
  <si>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</si>
  <si>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</si>
  <si>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</si>
  <si>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</si>
  <si>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</si>
  <si>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</si>
  <si>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</si>
  <si>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</si>
  <si>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</si>
  <si>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</si>
  <si>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</si>
  <si>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</si>
  <si>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</si>
  <si>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</si>
  <si>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</si>
  <si>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</si>
  <si>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</si>
  <si>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</si>
  <si>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</si>
  <si>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</si>
  <si>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</si>
  <si>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</si>
  <si>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</si>
  <si>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</si>
  <si>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</si>
  <si>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</si>
  <si>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</si>
  <si>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</si>
  <si>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</si>
  <si>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</si>
  <si>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</si>
  <si>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</si>
  <si>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</si>
  <si>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</si>
  <si>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</si>
  <si>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</si>
  <si>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</si>
  <si>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</si>
  <si>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</si>
  <si>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</si>
  <si>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</si>
  <si>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</si>
  <si>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</si>
  <si>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</si>
  <si>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</si>
  <si>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</si>
  <si>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</si>
  <si>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</si>
  <si>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</si>
  <si>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</si>
  <si>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</si>
  <si>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</si>
  <si>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</si>
  <si>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</si>
  <si>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</si>
  <si>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</si>
  <si>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</si>
  <si>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</si>
  <si>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</si>
  <si>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</si>
  <si>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</si>
  <si>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</si>
  <si>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</si>
  <si>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3"/>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</si>
  <si>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</si>
  <si>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</si>
  <si>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</si>
  <si>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</si>
  <si>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</si>
  <si>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</si>
  <si>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</si>
  <si>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</si>
  <si>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</si>
  <si>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</si>
  <si>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</si>
  <si>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</si>
  <si>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</si>
  <si>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</si>
  <si>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</si>
  <si>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</si>
  <si>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</si>
  <si>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</si>
  <si>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</si>
  <si>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</si>
  <si>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</si>
  <si>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</si>
  <si>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3"/>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</si>
  <si>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</si>
  <si>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</si>
  <si>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</si>
  <si>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</si>
  <si>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</si>
  <si>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3"/>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</si>
  <si>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</si>
  <si>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</si>
  <si>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</si>
  <si>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</si>
  <si>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</si>
  <si>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</si>
  <si>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</si>
  <si>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</si>
  <si>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</si>
  <si>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</si>
  <si>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</si>
  <si>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</si>
  <si>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</si>
  <si>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</si>
  <si>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</si>
  <si>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</si>
  <si>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</si>
  <si>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</si>
  <si>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</si>
  <si>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</si>
  <si>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</si>
  <si>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</si>
  <si>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</si>
  <si>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</si>
  <si>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</si>
  <si>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</si>
  <si>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</si>
  <si>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</si>
  <si>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</si>
  <si>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</si>
  <si>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</si>
  <si>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</si>
  <si>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</si>
  <si>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</si>
  <si>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</si>
  <si>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</si>
  <si>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</si>
  <si>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</si>
  <si>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</si>
  <si>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</si>
  <si>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</si>
  <si>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</si>
  <si>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</si>
  <si>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</si>
  <si>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</si>
  <si>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</si>
  <si>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</si>
  <si>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</si>
  <si>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</si>
  <si>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</si>
  <si>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</si>
  <si>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</si>
  <si>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</si>
  <si>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</si>
  <si>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</si>
  <si>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</si>
  <si>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</si>
  <si>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</si>
  <si>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</si>
  <si>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</si>
  <si>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</si>
  <si>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</si>
  <si>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</si>
  <si>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</si>
  <si>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</si>
  <si>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</si>
  <si>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</si>
  <si>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</si>
  <si>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</si>
  <si>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</si>
  <si>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</si>
  <si>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</si>
  <si>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</si>
  <si>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</si>
  <si>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</si>
  <si>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</si>
  <si>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</si>
  <si>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</si>
  <si>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</si>
  <si>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</si>
  <si>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</si>
  <si>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</si>
  <si>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</si>
  <si>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</si>
  <si>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</si>
  <si>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</si>
  <si>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3"/>
        <charset val="128"/>
      </rPr>
      <t>・</t>
    </r>
    <r>
      <rPr>
        <sz val="11"/>
        <rFont val="ＭＳ Ｐゴシック"/>
        <family val="3"/>
        <charset val="128"/>
      </rPr>
      <t>ディリジェンスガイダンス（OECDガイダンス）はデュー</t>
    </r>
    <r>
      <rPr>
        <sz val="11"/>
        <color theme="8"/>
        <rFont val="ＭＳ Ｐゴシック"/>
        <family val="3"/>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</si>
  <si>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</si>
  <si>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</si>
  <si>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</si>
  <si>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</si>
  <si>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</si>
  <si>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3"/>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</si>
  <si>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</si>
  <si>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</si>
  <si>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</si>
  <si>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</si>
  <si>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</si>
  <si>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3"/>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</si>
  <si>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</si>
  <si>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</si>
  <si>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</si>
  <si>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</si>
  <si>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</si>
  <si>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3"/>
        <charset val="128"/>
      </rPr>
      <t>・</t>
    </r>
    <r>
      <rPr>
        <sz val="11"/>
        <rFont val="ＭＳ Ｐゴシック"/>
        <family val="3"/>
        <charset val="128"/>
      </rPr>
      <t>ディリジェンスガイダンスを策定した。OECDデュー</t>
    </r>
    <r>
      <rPr>
        <sz val="11"/>
        <color theme="8"/>
        <rFont val="ＭＳ Ｐゴシック"/>
        <family val="3"/>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</si>
  <si>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</si>
  <si>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</si>
  <si>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</si>
  <si>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</si>
  <si>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</si>
  <si>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3"/>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</si>
  <si>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</si>
  <si>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</si>
  <si>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</si>
  <si>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</si>
  <si>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</si>
  <si>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3"/>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</si>
  <si>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</si>
  <si>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</si>
  <si>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</si>
  <si>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</si>
  <si>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</si>
  <si>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3"/>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3"/>
        <charset val="128"/>
      </rPr>
      <t>マイカ</t>
    </r>
    <r>
      <rPr>
        <sz val="11"/>
        <color rgb="FFFF0000"/>
        <rFont val="ＭＳ Ｐゴシック"/>
        <family val="3"/>
        <charset val="128"/>
      </rPr>
      <t>以外の成分を</t>
    </r>
    <r>
      <rPr>
        <sz val="11"/>
        <color rgb="FF00B050"/>
        <rFont val="ＭＳ Ｐゴシック"/>
        <family val="3"/>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3"/>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</si>
  <si>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</si>
  <si>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</si>
  <si>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</si>
  <si>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</si>
  <si>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</si>
  <si>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</si>
  <si>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</si>
  <si>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</si>
  <si>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</si>
  <si>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</si>
  <si>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</si>
  <si>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3"/>
        <charset val="128"/>
      </rPr>
      <t>顕著な</t>
    </r>
    <r>
      <rPr>
        <sz val="11"/>
        <color rgb="FFFF0000"/>
        <rFont val="ＭＳ Ｐゴシック"/>
        <family val="3"/>
        <charset val="128"/>
      </rPr>
      <t>使用済み</t>
    </r>
    <r>
      <rPr>
        <sz val="11"/>
        <color rgb="FF00B050"/>
        <rFont val="ＭＳ Ｐゴシック"/>
        <family val="3"/>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</si>
  <si>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</si>
  <si>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</si>
  <si>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</si>
  <si>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</si>
  <si>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</si>
  <si>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</si>
  <si>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</si>
  <si>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</si>
  <si>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</si>
  <si>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</si>
  <si>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</si>
  <si>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</si>
  <si>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</si>
  <si>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</si>
  <si>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</si>
  <si>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</si>
  <si>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</si>
  <si>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</si>
  <si>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</si>
  <si>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</si>
  <si>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</si>
  <si>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</si>
  <si>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</si>
  <si>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</si>
  <si>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</si>
  <si>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</si>
  <si>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</si>
  <si>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</si>
  <si>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</si>
  <si>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3"/>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</si>
  <si>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</si>
  <si>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</si>
  <si>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</si>
  <si>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</si>
  <si>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</si>
  <si>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3"/>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3"/>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</si>
  <si>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</si>
  <si>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</si>
  <si>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</si>
  <si>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</si>
  <si>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</si>
  <si>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</si>
  <si>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</si>
  <si>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</si>
  <si>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</si>
  <si>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</si>
  <si>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</si>
  <si>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</si>
  <si>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</si>
  <si>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</si>
  <si>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</si>
  <si>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</si>
  <si>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</si>
  <si>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</si>
  <si>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</si>
  <si>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</si>
  <si>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</si>
  <si>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</si>
  <si>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</si>
  <si>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</si>
  <si>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</si>
  <si>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</si>
  <si>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</si>
  <si>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</si>
  <si>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</si>
  <si>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</si>
  <si>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</si>
  <si>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</si>
  <si>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</si>
  <si>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</si>
  <si>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</si>
  <si>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</si>
  <si>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</si>
  <si>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</si>
  <si>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</si>
  <si>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</si>
  <si>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</si>
  <si>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</si>
  <si>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</si>
  <si>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</si>
  <si>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</si>
  <si>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</si>
  <si>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</si>
  <si>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</si>
  <si>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</si>
  <si>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</si>
  <si>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</si>
  <si>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</si>
  <si>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</si>
  <si>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</si>
  <si>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</si>
  <si>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</si>
  <si>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</si>
  <si>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</si>
  <si>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</si>
  <si>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</si>
  <si>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</si>
  <si>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</si>
  <si>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</si>
  <si>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</si>
  <si>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</si>
  <si>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</si>
  <si>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</si>
  <si>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</si>
  <si>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</si>
  <si>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</si>
  <si>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</si>
  <si>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</si>
  <si>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</si>
  <si>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</si>
  <si>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</si>
  <si>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</si>
  <si>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</si>
  <si>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</si>
  <si>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</si>
  <si>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</si>
  <si>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</si>
  <si>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</si>
  <si>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</si>
  <si>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</si>
  <si>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</si>
  <si>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</si>
  <si>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</si>
  <si>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</si>
  <si>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</si>
  <si>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</si>
  <si>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</si>
  <si>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</si>
  <si>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</si>
  <si>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</si>
  <si>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</si>
  <si>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</si>
  <si>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</si>
  <si>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</si>
  <si>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</si>
  <si>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</si>
  <si>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</si>
  <si>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</si>
  <si>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</si>
  <si>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</si>
  <si>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</si>
  <si>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</si>
  <si>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</si>
  <si>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</si>
  <si>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</si>
  <si>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</si>
  <si>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</si>
  <si>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</si>
  <si>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</si>
  <si>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</si>
  <si>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</si>
  <si>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</si>
  <si>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</si>
  <si>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</si>
  <si>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</si>
  <si>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</si>
  <si>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</si>
  <si>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</si>
  <si>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</si>
  <si>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</si>
  <si>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</si>
  <si>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</si>
  <si>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</si>
  <si>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</si>
  <si>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</si>
  <si>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</si>
  <si>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</si>
  <si>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</si>
  <si>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</si>
  <si>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</si>
  <si>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</si>
  <si>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</si>
  <si>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3"/>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</si>
  <si>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</si>
  <si>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</si>
  <si>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</si>
  <si>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</si>
  <si>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</si>
  <si>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が意図的に</t>
    </r>
    <r>
      <rPr>
        <sz val="11"/>
        <color rgb="FF00B050"/>
        <rFont val="ＭＳ Ｐゴシック"/>
        <family val="3"/>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</si>
  <si>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</si>
  <si>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</si>
  <si>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</si>
  <si>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</si>
  <si>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</si>
  <si>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3"/>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</si>
  <si>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</si>
  <si>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</si>
  <si>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</si>
  <si>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</si>
  <si>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</si>
  <si>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3"/>
        <charset val="128"/>
      </rPr>
      <t>製錬業者又は加工業者のいずれか</t>
    </r>
    <r>
      <rPr>
        <sz val="11"/>
        <rFont val="ＭＳ Ｐゴシック"/>
        <family val="3"/>
        <charset val="128"/>
      </rPr>
      <t>が、</t>
    </r>
    <r>
      <rPr>
        <sz val="11"/>
        <color rgb="FF00B050"/>
        <rFont val="ＭＳ Ｐゴシック"/>
        <family val="3"/>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3"/>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</si>
  <si>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</si>
  <si>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</si>
  <si>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</si>
  <si>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</si>
  <si>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</si>
  <si>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</si>
  <si>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</si>
  <si>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</si>
  <si>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</si>
  <si>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</si>
  <si>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</si>
  <si>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</si>
  <si>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</si>
  <si>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</si>
  <si>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</si>
  <si>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</si>
  <si>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</si>
  <si>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3"/>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</si>
  <si>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</si>
  <si>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</si>
  <si>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</si>
  <si>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</si>
  <si>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</si>
  <si>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</si>
  <si>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</si>
  <si>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</si>
  <si>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</si>
  <si>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</si>
  <si>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</si>
  <si>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</si>
  <si>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</si>
  <si>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</si>
  <si>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</si>
  <si>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</si>
  <si>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3"/>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</si>
  <si>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</si>
  <si>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</si>
  <si>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</si>
  <si>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</si>
  <si>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3"/>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</si>
  <si>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</si>
  <si>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</si>
  <si>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</si>
  <si>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</si>
  <si>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3"/>
        <charset val="128"/>
      </rPr>
      <t>C</t>
    </r>
    <r>
      <rPr>
        <i/>
        <sz val="11"/>
        <rFont val="ＭＳ Ｐゴシック"/>
        <family val="3"/>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3"/>
        <charset val="128"/>
      </rPr>
      <t xml:space="preserve">This question should be </t>
    </r>
    <r>
      <rPr>
        <i/>
        <sz val="11"/>
        <rFont val="ＭＳ Ｐゴシック"/>
        <family val="3"/>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</si>
  <si>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</si>
  <si>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</si>
  <si>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</si>
  <si>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</si>
  <si>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</si>
  <si>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3"/>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3"/>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</si>
  <si>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</si>
  <si>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</si>
  <si>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</si>
  <si>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</si>
  <si>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3"/>
        <charset val="128"/>
      </rPr>
      <t>のための</t>
    </r>
    <r>
      <rPr>
        <sz val="11"/>
        <rFont val="ＭＳ Ｐゴシック"/>
        <family val="3"/>
        <charset val="128"/>
      </rPr>
      <t>デュー</t>
    </r>
    <r>
      <rPr>
        <sz val="11"/>
        <color rgb="FF00B050"/>
        <rFont val="ＭＳ Ｐゴシック"/>
        <family val="3"/>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</si>
  <si>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</si>
  <si>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</si>
  <si>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</si>
  <si>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</si>
  <si>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</si>
  <si>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3"/>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3"/>
        <charset val="128"/>
      </rPr>
      <t>マイカ</t>
    </r>
    <r>
      <rPr>
        <sz val="11"/>
        <rFont val="ＭＳ Ｐゴシック"/>
        <family val="3"/>
        <charset val="128"/>
      </rPr>
      <t>サプライチェーン調査を</t>
    </r>
    <r>
      <rPr>
        <sz val="11"/>
        <color rgb="FF00B050"/>
        <rFont val="ＭＳ Ｐゴシック"/>
        <family val="3"/>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</si>
  <si>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</si>
  <si>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</si>
  <si>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</si>
  <si>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</si>
  <si>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3"/>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</si>
  <si>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</si>
  <si>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</si>
  <si>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</si>
  <si>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</si>
  <si>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</si>
  <si>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</si>
  <si>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</si>
  <si>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</si>
  <si>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</si>
  <si>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</si>
  <si>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</si>
  <si>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</si>
  <si>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</si>
  <si>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</si>
  <si>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</si>
  <si>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</si>
  <si>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</si>
  <si>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</si>
  <si>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</si>
  <si>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</si>
  <si>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</si>
  <si>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</si>
  <si>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</si>
  <si>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</si>
  <si>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</si>
  <si>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</si>
  <si>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</si>
  <si>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</si>
  <si>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</si>
  <si>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</si>
  <si>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</si>
  <si>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</si>
  <si>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</si>
  <si>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</si>
  <si>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</si>
  <si>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</si>
  <si>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</si>
  <si>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</si>
  <si>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</si>
  <si>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</si>
  <si>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</si>
  <si>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</si>
  <si>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</si>
  <si>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</si>
  <si>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</si>
  <si>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</si>
  <si>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</si>
  <si>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</si>
  <si>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</si>
  <si>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</si>
  <si>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</si>
  <si>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</si>
  <si>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</si>
  <si>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</si>
  <si>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</si>
  <si>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</si>
  <si>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</si>
  <si>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</si>
  <si>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</si>
  <si>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</si>
  <si>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</si>
  <si>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</si>
  <si>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</si>
  <si>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</si>
  <si>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</si>
  <si>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</si>
  <si>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</si>
  <si>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</si>
  <si>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</si>
  <si>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</si>
  <si>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</si>
  <si>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</si>
  <si>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</si>
  <si>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</si>
  <si>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</si>
  <si>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</si>
  <si>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</si>
  <si>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</si>
  <si>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</si>
  <si>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</si>
  <si>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</si>
  <si>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</si>
  <si>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</si>
  <si>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</si>
  <si>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</si>
  <si>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</si>
  <si>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</si>
  <si>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</si>
  <si>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</si>
  <si>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</si>
  <si>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3"/>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</si>
  <si>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</si>
  <si>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</si>
  <si>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</si>
  <si>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</si>
  <si>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</si>
  <si>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</si>
  <si>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</si>
  <si>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</si>
  <si>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</si>
  <si>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</si>
  <si>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</si>
  <si>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</si>
  <si>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</si>
  <si>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</si>
  <si>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</si>
  <si>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</si>
  <si>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</si>
  <si>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</si>
  <si>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</si>
  <si>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</si>
  <si>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</si>
  <si>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</si>
  <si>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</si>
  <si>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</si>
  <si>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</si>
  <si>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</si>
  <si>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</si>
  <si>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</si>
  <si>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</si>
  <si>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</si>
  <si>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</si>
  <si>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</si>
  <si>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</si>
  <si>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</si>
  <si>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</si>
  <si>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</si>
  <si>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</si>
  <si>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</si>
  <si>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</si>
  <si>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</si>
  <si>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</si>
  <si>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</si>
  <si>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</si>
  <si>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</si>
  <si>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</si>
  <si>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</si>
  <si>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</si>
  <si>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</si>
  <si>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</si>
  <si>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</si>
  <si>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</si>
  <si>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</si>
  <si>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</si>
  <si>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</si>
  <si>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</si>
  <si>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</si>
  <si>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</si>
  <si>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</si>
  <si>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</si>
  <si>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</si>
  <si>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</si>
  <si>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</si>
  <si>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</si>
  <si>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</si>
  <si>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</si>
  <si>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</si>
  <si>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</si>
  <si>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</si>
  <si>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</si>
  <si>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</si>
  <si>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</si>
  <si>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</si>
  <si>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</si>
  <si>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</si>
  <si>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</si>
  <si>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</si>
  <si>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</si>
  <si>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</si>
  <si>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</si>
  <si>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</si>
  <si>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</si>
  <si>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</si>
  <si>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</si>
  <si>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</si>
  <si>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</si>
  <si>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</si>
  <si>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</si>
  <si>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</si>
  <si>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</si>
  <si>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</si>
  <si>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</si>
  <si>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</si>
  <si>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</si>
  <si>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</si>
  <si>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</si>
  <si>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</si>
  <si>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</si>
  <si>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</si>
  <si>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</si>
  <si>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</si>
  <si>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</si>
  <si>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</si>
  <si>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</si>
  <si>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</si>
  <si>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</si>
  <si>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</si>
  <si>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</si>
  <si>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</si>
  <si>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</si>
  <si>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</si>
  <si>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</si>
  <si>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</si>
  <si>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</si>
  <si>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</si>
  <si>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</si>
  <si>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</si>
  <si>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</si>
  <si>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</si>
  <si>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</si>
  <si>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</si>
  <si>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</si>
  <si>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</si>
  <si>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</si>
  <si>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</si>
  <si>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</si>
  <si>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</si>
  <si>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</si>
  <si>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</si>
  <si>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</si>
  <si>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</si>
  <si>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</si>
  <si>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</si>
  <si>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</si>
  <si>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</si>
  <si>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</si>
  <si>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</si>
  <si>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</si>
  <si>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</si>
  <si>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</si>
  <si>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</si>
  <si>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</si>
  <si>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</si>
  <si>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</si>
  <si>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</si>
  <si>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</si>
  <si>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</si>
  <si>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</si>
  <si>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</si>
  <si>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</si>
  <si>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</si>
  <si>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</si>
  <si>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</si>
  <si>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</si>
  <si>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</si>
  <si>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</si>
  <si>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</si>
  <si>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</si>
  <si>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</si>
  <si>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</si>
  <si>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</si>
  <si>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</si>
  <si>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</si>
  <si>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</si>
  <si>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</si>
  <si>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</si>
  <si>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</si>
  <si>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</si>
  <si>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</si>
  <si>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</si>
  <si>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</si>
  <si>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</si>
  <si>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</si>
  <si>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</si>
  <si>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</si>
  <si>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</si>
  <si>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</si>
  <si>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</si>
  <si>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</si>
  <si>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</si>
  <si>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</si>
  <si>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</si>
  <si>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</si>
  <si>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</si>
  <si>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</si>
  <si>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</si>
  <si>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</si>
  <si>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</si>
  <si>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</si>
  <si>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</si>
  <si>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</si>
  <si>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</si>
  <si>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</si>
  <si>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</si>
  <si>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</si>
  <si>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</si>
  <si>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</si>
  <si>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</si>
  <si>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</si>
  <si>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</si>
  <si>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</si>
  <si>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</si>
  <si>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</si>
  <si>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</si>
  <si>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</si>
  <si>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</si>
  <si>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</si>
  <si>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</si>
  <si>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</si>
  <si>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</si>
  <si>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</si>
  <si>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</si>
  <si>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</si>
  <si>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</si>
  <si>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</si>
  <si>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</si>
  <si>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</si>
  <si>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</si>
  <si>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</si>
  <si>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</si>
  <si>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</si>
  <si>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</si>
  <si>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</si>
  <si>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</si>
  <si>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</si>
  <si>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</si>
  <si>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</si>
  <si>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</si>
  <si>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</si>
  <si>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</si>
  <si>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</si>
  <si>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</si>
  <si>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</si>
  <si>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</si>
  <si>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</si>
  <si>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</si>
  <si>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</si>
  <si>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</si>
  <si>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</si>
  <si>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</si>
  <si>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</si>
  <si>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</si>
  <si>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</si>
  <si>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</si>
  <si>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</si>
  <si>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</si>
  <si>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</si>
  <si>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</si>
  <si>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</si>
  <si>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</si>
  <si>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</si>
  <si>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</si>
  <si>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</si>
  <si>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</si>
  <si>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</si>
  <si>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</si>
  <si>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</si>
  <si>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</si>
  <si>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</si>
  <si>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</si>
  <si>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</si>
  <si>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</si>
  <si>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</si>
  <si>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</si>
  <si>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</si>
  <si>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</si>
  <si>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</si>
  <si>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</si>
  <si>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</si>
  <si>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</si>
  <si>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</si>
  <si>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3"/>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</si>
  <si>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</si>
  <si>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</si>
  <si>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</si>
  <si>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</si>
  <si>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</si>
  <si>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</si>
  <si>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</si>
  <si>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</si>
  <si>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</si>
  <si>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</si>
  <si>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</si>
  <si>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</si>
  <si>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</si>
  <si>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3"/>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</si>
  <si>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</si>
  <si>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</si>
  <si>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</si>
  <si>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</si>
  <si>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</si>
  <si>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</si>
  <si>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</si>
  <si>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</si>
  <si>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</si>
  <si>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</si>
  <si>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</si>
  <si>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</si>
  <si>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</si>
  <si>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</si>
  <si>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</si>
  <si>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</si>
  <si>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</si>
  <si>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</si>
  <si>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</si>
  <si>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</si>
  <si>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</si>
  <si>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</si>
  <si>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</si>
  <si>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</si>
  <si>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3"/>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</si>
  <si>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</si>
  <si>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</si>
  <si>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</si>
  <si>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</si>
  <si>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</si>
  <si>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</si>
  <si>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</si>
  <si>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</si>
  <si>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</si>
  <si>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</si>
  <si>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</si>
  <si>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</si>
  <si>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</si>
  <si>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</si>
  <si>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</si>
  <si>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</si>
  <si>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</si>
  <si>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</si>
  <si>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</si>
  <si>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</si>
  <si>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</si>
  <si>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</si>
  <si>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</si>
  <si>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</si>
  <si>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</si>
  <si>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</si>
  <si>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</si>
  <si>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</si>
  <si>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</si>
  <si>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</si>
  <si>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</si>
  <si>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</si>
  <si>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</si>
  <si>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</si>
  <si>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</si>
  <si>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</si>
  <si>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</si>
  <si>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</si>
  <si>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3"/>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</si>
  <si>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</si>
  <si>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</si>
  <si>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</si>
  <si>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</si>
  <si>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</si>
  <si>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3"/>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</si>
  <si>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</si>
  <si>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</si>
  <si>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</si>
  <si>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</si>
  <si>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</si>
  <si>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3"/>
        <charset val="128"/>
      </rPr>
      <t>・</t>
    </r>
    <r>
      <rPr>
        <sz val="11"/>
        <color rgb="FFFF0000"/>
        <rFont val="ＭＳ Ｐゴシック"/>
        <family val="3"/>
        <charset val="128"/>
      </rPr>
      <t>ディリジェンス業務が認証された加工業者から、</t>
    </r>
    <r>
      <rPr>
        <sz val="11"/>
        <color rgb="FF00B050"/>
        <rFont val="ＭＳ Ｐゴシック"/>
        <family val="3"/>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3"/>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</si>
  <si>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</si>
  <si>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</si>
  <si>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</si>
  <si>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</si>
  <si>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</si>
  <si>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</si>
  <si>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</si>
  <si>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</si>
  <si>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</si>
  <si>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</si>
  <si>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</si>
  <si>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</si>
  <si>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</si>
  <si>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</si>
  <si>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</si>
  <si>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</si>
  <si>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</si>
  <si>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</si>
  <si>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</si>
  <si>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</si>
  <si>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</si>
  <si>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</si>
  <si>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</si>
  <si>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2"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</si>
  <si>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</si>
  <si>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</si>
  <si>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</si>
  <si>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</si>
  <si>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</si>
  <si>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family val="3"/>
        <charset val="128"/>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</si>
  <si>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</si>
  <si>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</si>
  <si>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</si>
  <si>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</si>
  <si>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</si>
  <si>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</si>
  <si>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</si>
  <si>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</si>
  <si>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</si>
  <si>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</si>
  <si>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</si>
  <si>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</si>
  <si>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</si>
  <si>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</si>
  <si>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</si>
  <si>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</si>
  <si>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</si>
  <si>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</si>
  <si>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</si>
  <si>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</si>
  <si>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</si>
  <si>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</si>
  <si>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</si>
  <si>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</si>
  <si>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</si>
  <si>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</si>
  <si>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</si>
  <si>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</si>
  <si>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3"/>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</si>
  <si>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</si>
  <si>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</si>
  <si>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</si>
  <si>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</si>
  <si>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</si>
  <si>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</si>
  <si>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</si>
  <si>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</si>
  <si>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</si>
  <si>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</si>
  <si>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</si>
  <si>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</si>
  <si>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</si>
  <si>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</si>
  <si>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</si>
  <si>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</si>
  <si>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</si>
  <si>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</si>
  <si>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</si>
  <si>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</si>
  <si>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</si>
  <si>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</si>
  <si>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</si>
  <si>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</si>
  <si>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</si>
  <si>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</si>
  <si>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</si>
  <si>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</si>
  <si>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</si>
  <si>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</si>
  <si>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</si>
  <si>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</si>
  <si>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</si>
  <si>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</si>
  <si>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</si>
  <si>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</si>
  <si>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</si>
  <si>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</si>
  <si>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</si>
  <si>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</si>
  <si>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</si>
  <si>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</si>
  <si>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</si>
  <si>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</si>
  <si>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</si>
  <si>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</si>
  <si>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</si>
  <si>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</si>
  <si>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</si>
  <si>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</si>
  <si>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</si>
  <si>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</si>
  <si>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</si>
  <si>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</si>
  <si>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</si>
  <si>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</si>
  <si>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</si>
  <si>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</si>
  <si>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</si>
  <si>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</si>
  <si>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</si>
  <si>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</si>
  <si>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</si>
  <si>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</si>
  <si>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</si>
  <si>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</si>
  <si>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</si>
  <si>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</si>
  <si>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</si>
  <si>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</si>
  <si>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</si>
  <si>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</si>
  <si>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</si>
  <si>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</si>
  <si>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</si>
  <si>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</si>
  <si>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</si>
  <si>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</si>
  <si>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</si>
  <si>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</si>
  <si>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</si>
  <si>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</si>
  <si>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</si>
  <si>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</si>
  <si>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</si>
  <si>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</si>
  <si>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</si>
  <si>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</si>
  <si>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</si>
  <si>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</si>
  <si>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</si>
  <si>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</si>
  <si>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</si>
  <si>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</si>
  <si>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</si>
  <si>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</si>
  <si>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</si>
  <si>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</si>
  <si>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</si>
  <si>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</si>
  <si>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</si>
  <si>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</si>
  <si>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</si>
  <si>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</si>
  <si>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</si>
  <si>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</si>
  <si>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</si>
  <si>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</si>
  <si>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</si>
  <si>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</si>
  <si>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</si>
  <si>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</si>
  <si>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</si>
  <si>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</si>
  <si>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</si>
  <si>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</si>
  <si>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</si>
  <si>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</si>
  <si>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</si>
  <si>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</si>
  <si>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</si>
  <si>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</si>
  <si>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</si>
  <si>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</si>
  <si>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</si>
  <si>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</si>
  <si>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</si>
  <si>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</si>
  <si>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</si>
  <si>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</si>
  <si>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</si>
  <si>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</si>
  <si>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</si>
  <si>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</si>
  <si>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</si>
  <si>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</si>
  <si>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</si>
  <si>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</si>
  <si>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</si>
  <si>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</si>
  <si>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</si>
  <si>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</si>
  <si>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</si>
  <si>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</si>
  <si>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</si>
  <si>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</si>
  <si>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</si>
  <si>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</si>
  <si>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</si>
  <si>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</si>
  <si>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</si>
  <si>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</si>
  <si>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</si>
  <si>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</si>
  <si>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</si>
  <si>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</si>
  <si>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</si>
  <si>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</si>
  <si>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</si>
  <si>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</si>
  <si>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</si>
  <si>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</si>
  <si>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</si>
  <si>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</si>
  <si>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</si>
  <si>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</si>
  <si>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</si>
  <si>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</si>
  <si>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</si>
  <si>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</si>
  <si>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</si>
  <si>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</si>
  <si>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</si>
  <si>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</si>
  <si>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</si>
  <si>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</si>
  <si>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</si>
  <si>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</si>
  <si>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</si>
  <si>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</si>
  <si>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</si>
  <si>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</si>
  <si>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</si>
  <si>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</si>
  <si>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</si>
  <si>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</si>
  <si>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</si>
  <si>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</si>
  <si>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</si>
  <si>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</si>
  <si>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</si>
  <si>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</si>
  <si>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</si>
  <si>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</si>
  <si>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</si>
  <si>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</si>
  <si>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</si>
  <si>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</si>
  <si>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</si>
  <si>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</si>
  <si>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</si>
  <si>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</si>
  <si>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</si>
  <si>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</si>
  <si>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</si>
  <si>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</si>
  <si>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</si>
  <si>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</si>
  <si>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</si>
  <si>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</si>
  <si>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</si>
  <si>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</si>
  <si>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</si>
  <si>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</si>
  <si>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</si>
  <si>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</si>
  <si>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</si>
  <si>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</si>
  <si>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</si>
  <si>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</si>
  <si>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</si>
  <si>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</si>
  <si>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</si>
  <si>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</si>
  <si>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</si>
  <si>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</si>
  <si>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</si>
  <si>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</si>
  <si>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</si>
  <si>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</si>
  <si>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</si>
  <si>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</si>
  <si>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</si>
  <si>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</si>
  <si>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</si>
  <si>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</si>
  <si>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</si>
  <si>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</si>
  <si>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</si>
  <si>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</si>
  <si>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</si>
  <si>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</si>
  <si>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</si>
  <si>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</si>
  <si>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</si>
  <si>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</si>
  <si>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</si>
  <si>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</si>
  <si>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</si>
  <si>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</si>
  <si>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</si>
  <si>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</si>
  <si>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</si>
  <si>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</si>
  <si>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</si>
  <si>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</si>
  <si>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</si>
  <si>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</si>
  <si>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</si>
  <si>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</si>
  <si>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</si>
  <si>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</si>
  <si>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</si>
  <si>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</si>
  <si>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</si>
  <si>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</si>
  <si>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</si>
  <si>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</si>
  <si>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</si>
  <si>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</si>
  <si>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</si>
  <si>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</si>
  <si>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</si>
  <si>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</si>
  <si>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</si>
  <si>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</si>
  <si>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</si>
  <si>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</si>
  <si>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</si>
  <si>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</si>
  <si>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</si>
  <si>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</si>
  <si>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</si>
  <si>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</si>
  <si>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</si>
  <si>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</si>
  <si>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</si>
  <si>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</si>
  <si>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</si>
  <si>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</si>
  <si>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</si>
  <si>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</si>
  <si>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</si>
  <si>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</si>
  <si>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</si>
  <si>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</si>
  <si>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</si>
  <si>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</si>
  <si>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</si>
  <si>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</si>
  <si>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</si>
  <si>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</si>
  <si>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</si>
  <si>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</si>
  <si>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</si>
  <si>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</si>
  <si>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</si>
  <si>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</si>
  <si>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</si>
  <si>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</si>
  <si>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</si>
  <si>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</si>
  <si>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</si>
  <si>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</si>
  <si>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</si>
  <si>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</si>
  <si>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</si>
  <si>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</si>
  <si>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</si>
  <si>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</si>
  <si>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</si>
  <si>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</si>
  <si>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</si>
  <si>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</si>
  <si>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</si>
  <si>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</si>
  <si>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</si>
  <si>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</si>
  <si>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</si>
  <si>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</si>
  <si>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</si>
  <si>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</si>
  <si>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</si>
  <si>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</si>
  <si>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</si>
  <si>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</si>
  <si>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</si>
  <si>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</si>
  <si>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</si>
  <si>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</si>
  <si>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</si>
  <si>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</si>
  <si>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</si>
  <si>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</si>
  <si>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</si>
  <si>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</si>
  <si>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</si>
  <si>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</si>
  <si>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</si>
  <si>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</si>
  <si>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</si>
  <si>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</si>
  <si>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</si>
  <si>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</si>
  <si>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</si>
  <si>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</si>
  <si>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</si>
  <si>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</si>
  <si>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</si>
  <si>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</si>
  <si>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</si>
  <si>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</si>
  <si>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</si>
  <si>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</si>
  <si>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</si>
  <si>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</si>
  <si>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</si>
  <si>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</si>
  <si>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</si>
  <si>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</si>
  <si>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</si>
  <si>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</si>
  <si>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</si>
  <si>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</si>
  <si>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</si>
  <si>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</si>
  <si>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</si>
  <si>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</si>
  <si>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</si>
  <si>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</si>
  <si>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</si>
  <si>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</si>
  <si>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</si>
  <si>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</si>
  <si>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</si>
  <si>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</si>
  <si>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</si>
  <si>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</si>
  <si>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</si>
  <si>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</si>
  <si>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</si>
  <si>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</si>
  <si>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</si>
  <si>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</si>
  <si>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</si>
  <si>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</si>
  <si>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</si>
  <si>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</si>
  <si>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</si>
  <si>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</si>
  <si>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</si>
  <si>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</si>
  <si>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</si>
  <si>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</si>
  <si>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</si>
  <si>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</si>
  <si>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</si>
  <si>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</si>
  <si>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</si>
  <si>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</si>
  <si>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</si>
  <si>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</si>
  <si>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</si>
  <si>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</si>
  <si>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</si>
  <si>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</si>
  <si>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</si>
  <si>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</si>
  <si>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</si>
  <si>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</si>
  <si>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</si>
  <si>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</si>
  <si>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</si>
  <si>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</si>
  <si>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</si>
  <si>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</si>
  <si>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</si>
  <si>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</si>
  <si>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</si>
  <si>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</si>
  <si>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</si>
  <si>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</si>
  <si>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</si>
  <si>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</si>
  <si>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</si>
  <si>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</si>
  <si>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</si>
  <si>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</si>
  <si>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</si>
  <si>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</si>
  <si>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</si>
  <si>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</si>
  <si>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</si>
  <si>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</si>
  <si>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</si>
  <si>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</si>
  <si>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</si>
  <si>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</si>
  <si>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</si>
  <si>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</si>
  <si>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</si>
  <si>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</si>
  <si>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</si>
  <si>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</si>
  <si>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</si>
  <si>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</si>
  <si>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</si>
  <si>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</si>
  <si>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</si>
  <si>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</si>
  <si>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</si>
  <si>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</si>
  <si>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</si>
  <si>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</si>
  <si>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</si>
  <si>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</si>
  <si>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</si>
  <si>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</si>
  <si>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</si>
  <si>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</si>
  <si>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</si>
  <si>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</si>
  <si>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</si>
  <si>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</si>
  <si>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</si>
  <si>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</si>
  <si>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</si>
  <si>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</si>
  <si>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</si>
  <si>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</si>
  <si>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</si>
  <si>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</si>
  <si>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</si>
  <si>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</si>
  <si>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</si>
  <si>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</si>
  <si>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</si>
  <si>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</si>
  <si>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</si>
  <si>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</si>
  <si>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</si>
  <si>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</si>
  <si>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</si>
  <si>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</si>
  <si>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</si>
  <si>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</si>
  <si>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</si>
  <si>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</si>
  <si>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</si>
  <si>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</si>
  <si>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</si>
  <si>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</si>
  <si>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</si>
  <si>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</si>
  <si>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</si>
  <si>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</si>
  <si>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</si>
  <si>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</si>
  <si>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</si>
  <si>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</si>
  <si>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</si>
  <si>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</si>
  <si>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</si>
  <si>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</si>
  <si>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</si>
  <si>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</si>
  <si>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</si>
  <si>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</si>
  <si>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</si>
  <si>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</si>
  <si>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</si>
  <si>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</si>
  <si>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</si>
  <si>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</si>
  <si>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</si>
  <si>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</si>
  <si>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</si>
  <si>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</si>
  <si>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</si>
  <si>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</si>
  <si>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</si>
  <si>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</si>
  <si>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</si>
  <si>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</si>
  <si>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</si>
  <si>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</si>
  <si>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</si>
  <si>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</si>
  <si>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</si>
  <si>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</si>
  <si>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</si>
  <si>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</si>
  <si>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</si>
  <si>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</si>
  <si>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</si>
  <si>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</si>
  <si>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</si>
  <si>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</si>
  <si>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</si>
  <si>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</si>
  <si>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</si>
  <si>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</si>
  <si>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</si>
  <si>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</si>
  <si>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</si>
  <si>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</si>
  <si>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</si>
  <si>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</si>
  <si>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</si>
  <si>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</si>
  <si>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</si>
  <si>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</si>
  <si>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</si>
  <si>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</si>
  <si>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</si>
  <si>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</si>
  <si>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</si>
  <si>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</si>
  <si>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</si>
  <si>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</si>
  <si>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</si>
  <si>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</si>
  <si>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</si>
  <si>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</si>
  <si>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</si>
  <si>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</si>
  <si>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</si>
  <si>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</si>
  <si>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</si>
  <si>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</si>
  <si>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</si>
  <si>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</si>
  <si>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</si>
  <si>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</si>
  <si>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</si>
  <si>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</si>
  <si>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</si>
  <si>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</si>
  <si>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</si>
  <si>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</si>
  <si>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</si>
  <si>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</si>
  <si>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</si>
  <si>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</si>
  <si>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</si>
  <si>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</si>
  <si>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</si>
  <si>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</si>
  <si>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</si>
  <si>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</si>
  <si>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</si>
  <si>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</si>
  <si>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</si>
  <si>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</si>
  <si>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</si>
  <si>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</si>
  <si>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</si>
  <si>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</si>
  <si>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</si>
  <si>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</si>
  <si>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</si>
  <si>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</si>
  <si>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</si>
  <si>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</si>
  <si>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</si>
  <si>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</si>
  <si>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</si>
  <si>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</si>
  <si>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</si>
  <si>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</si>
  <si>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</si>
  <si>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</si>
  <si>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</si>
  <si>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</si>
  <si>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</si>
  <si>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</si>
  <si>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</si>
  <si>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</si>
  <si>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</si>
  <si>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</si>
  <si>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</si>
  <si>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</si>
  <si>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</si>
  <si>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</si>
  <si>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</si>
  <si>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</si>
  <si>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</si>
  <si>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</si>
  <si>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</si>
  <si>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</si>
  <si>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</si>
  <si>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</si>
  <si>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</si>
  <si>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</si>
  <si>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</si>
  <si>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</si>
  <si>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</si>
  <si>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</si>
  <si>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</si>
  <si>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</si>
  <si>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</si>
  <si>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</si>
  <si>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</si>
  <si>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</si>
  <si>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</si>
  <si>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</si>
  <si>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</si>
  <si>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</si>
  <si>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</si>
  <si>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</si>
  <si>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</si>
  <si>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</si>
  <si>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</si>
  <si>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</si>
  <si>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</si>
  <si>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</si>
  <si>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</si>
  <si>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</si>
  <si>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</si>
  <si>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</si>
  <si>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</si>
  <si>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</si>
  <si>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</si>
  <si>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</si>
  <si>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</si>
  <si>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</si>
  <si>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</si>
  <si>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</si>
  <si>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</si>
  <si>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</si>
  <si>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</si>
  <si>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</si>
  <si>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</si>
  <si>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</si>
  <si>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</si>
  <si>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</si>
  <si>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</si>
  <si>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</si>
  <si>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</si>
  <si>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</si>
  <si>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</si>
  <si>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</si>
  <si>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</si>
  <si>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</si>
  <si>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</si>
  <si>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</si>
  <si>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</si>
  <si>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</si>
  <si>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</si>
  <si>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</si>
  <si>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</si>
  <si>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</si>
  <si>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</si>
  <si>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</si>
  <si>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</si>
  <si>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</si>
  <si>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</si>
  <si>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</si>
  <si>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</si>
  <si>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</si>
  <si>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</si>
  <si>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</si>
  <si>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</si>
  <si>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</si>
  <si>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</si>
  <si>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</si>
  <si>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</si>
  <si>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</si>
  <si>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</si>
  <si>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</si>
  <si>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</si>
  <si>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</si>
  <si>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</si>
  <si>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</si>
  <si>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</si>
  <si>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</si>
  <si>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</si>
  <si>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</si>
  <si>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</si>
  <si>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</si>
  <si>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</si>
  <si>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</si>
  <si>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</si>
  <si>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</si>
  <si>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</si>
  <si>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</si>
  <si>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</si>
  <si>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</si>
  <si>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</si>
  <si>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</si>
  <si>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</si>
  <si>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</si>
  <si>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</si>
  <si>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</si>
  <si>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</si>
  <si>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</si>
  <si>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</si>
  <si>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</si>
  <si>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</si>
  <si>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</si>
  <si>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</si>
  <si>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</si>
  <si>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</si>
  <si>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</si>
  <si>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</si>
  <si>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</si>
  <si>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</si>
  <si>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</si>
  <si>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</si>
  <si>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</si>
  <si>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</si>
  <si>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</si>
  <si>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</si>
  <si>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</si>
  <si>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</si>
  <si>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</si>
  <si>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</si>
  <si>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</si>
  <si>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</si>
  <si>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</si>
  <si>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</si>
  <si>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</si>
  <si>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</si>
  <si>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</si>
  <si>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</si>
  <si>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</si>
  <si>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</si>
  <si>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</si>
  <si>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</si>
  <si>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</si>
  <si>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</si>
  <si>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</si>
  <si>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</si>
  <si>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</si>
  <si>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</si>
  <si>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</si>
  <si>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</si>
  <si>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</si>
  <si>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</si>
  <si>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</si>
  <si>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</si>
  <si>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</si>
  <si>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</si>
  <si>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</si>
  <si>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</si>
  <si>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</si>
  <si>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</si>
  <si>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</si>
  <si>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</si>
  <si>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</si>
  <si>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</si>
  <si>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</si>
  <si>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</si>
  <si>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</si>
  <si>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</si>
  <si>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</si>
  <si>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</si>
  <si>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</si>
  <si>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</si>
  <si>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</si>
  <si>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</si>
  <si>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</si>
  <si>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</si>
  <si>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</si>
  <si>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</si>
  <si>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</si>
  <si>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</si>
  <si>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</si>
  <si>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</si>
  <si>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</si>
  <si>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</si>
  <si>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</si>
  <si>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</si>
  <si>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</si>
  <si>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</si>
  <si>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</si>
  <si>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</si>
  <si>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</si>
  <si>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</si>
  <si>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</si>
  <si>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</si>
  <si>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</si>
  <si>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</si>
  <si>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</si>
  <si>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</si>
  <si>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</si>
  <si>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</si>
  <si>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</si>
  <si>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</si>
  <si>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</si>
  <si>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</si>
  <si>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</si>
  <si>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</si>
  <si>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</si>
  <si>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</si>
  <si>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</si>
  <si>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</si>
  <si>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</si>
  <si>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</si>
  <si>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</si>
  <si>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</si>
  <si>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</si>
  <si>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</si>
  <si>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</si>
  <si>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</si>
  <si>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</si>
  <si>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</si>
  <si>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</si>
  <si>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</si>
  <si>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</si>
  <si>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</si>
  <si>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</si>
  <si>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</si>
  <si>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</si>
  <si>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</si>
  <si>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</si>
  <si>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</si>
  <si>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</si>
  <si>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</si>
  <si>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</si>
  <si>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</si>
  <si>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</si>
  <si>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</si>
  <si>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</si>
  <si>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</si>
  <si>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</si>
  <si>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</si>
  <si>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</si>
  <si>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</si>
  <si>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</si>
  <si>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</si>
  <si>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</si>
  <si>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</si>
  <si>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</si>
  <si>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</si>
  <si>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</si>
  <si>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</si>
  <si>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</si>
  <si>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</si>
  <si>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</si>
  <si>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</si>
  <si>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</si>
  <si>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</si>
  <si>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</si>
  <si>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</si>
  <si>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</si>
  <si>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</si>
  <si>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</si>
  <si>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</si>
  <si>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</si>
  <si>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</si>
  <si>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</si>
  <si>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</si>
  <si>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</si>
  <si>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</si>
  <si>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</si>
  <si>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</si>
  <si>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</si>
  <si>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</si>
  <si>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</si>
  <si>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</si>
  <si>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</si>
  <si>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</si>
  <si>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</si>
  <si>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</si>
  <si>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</si>
  <si>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</si>
  <si>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</si>
  <si>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</si>
  <si>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</si>
  <si>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</si>
  <si>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</si>
  <si>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</si>
  <si>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</si>
  <si>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</si>
  <si>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</si>
  <si>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</si>
  <si>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</si>
  <si>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</si>
  <si>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</si>
  <si>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</si>
  <si>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</si>
  <si>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</si>
  <si>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</si>
  <si>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</si>
  <si>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</si>
  <si>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</si>
  <si>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</si>
  <si>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</si>
  <si>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</si>
  <si>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</si>
  <si>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</si>
  <si>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</si>
  <si>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</si>
  <si>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</si>
  <si>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</si>
  <si>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</si>
  <si>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</si>
  <si>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</si>
  <si>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</si>
  <si>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</si>
  <si>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</si>
  <si>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</si>
  <si>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</si>
  <si>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</si>
  <si>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</si>
  <si>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</si>
  <si>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</si>
  <si>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</si>
  <si>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</si>
  <si>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</si>
  <si>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</si>
  <si>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</si>
  <si>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</si>
  <si>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</si>
  <si>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</si>
  <si>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</si>
  <si>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</si>
  <si>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</si>
  <si>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</si>
  <si>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</si>
  <si>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</si>
  <si>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</si>
  <si>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</si>
  <si>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</si>
  <si>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</si>
  <si>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</si>
  <si>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</si>
  <si>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</si>
  <si>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</si>
  <si>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</si>
  <si>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</si>
  <si>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</si>
  <si>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</si>
  <si>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</si>
  <si>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</si>
  <si>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</si>
  <si>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</si>
  <si>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</si>
  <si>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</si>
  <si>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</si>
  <si>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</si>
  <si>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</si>
  <si>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</si>
  <si>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</si>
  <si>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</si>
  <si>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</si>
  <si>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</si>
  <si>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</si>
  <si>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</si>
  <si>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</si>
  <si>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</si>
  <si>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</si>
  <si>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</si>
  <si>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</si>
  <si>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</si>
  <si>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</si>
  <si>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</si>
  <si>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</si>
  <si>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</si>
  <si>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</si>
  <si>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</si>
  <si>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</si>
  <si>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</si>
  <si>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</si>
  <si>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</si>
  <si>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</si>
  <si>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</si>
  <si>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</si>
  <si>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</si>
  <si>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</si>
  <si>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</si>
  <si>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</si>
  <si>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</si>
  <si>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</si>
  <si>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</si>
  <si>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</si>
  <si>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</si>
  <si>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</si>
  <si>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</si>
  <si>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</si>
  <si>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</si>
  <si>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</si>
  <si>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</si>
  <si>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</si>
  <si>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</si>
  <si>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</si>
  <si>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</si>
  <si>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</si>
  <si>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</si>
  <si>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</si>
  <si>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</si>
  <si>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</si>
  <si>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</si>
  <si>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</si>
  <si>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</si>
  <si>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</si>
  <si>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</si>
  <si>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</si>
  <si>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</si>
  <si>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</si>
  <si>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</si>
  <si>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</si>
  <si>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</si>
  <si>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</si>
  <si>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</si>
  <si>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</si>
  <si>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</si>
  <si>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</si>
  <si>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</si>
  <si>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</si>
  <si>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</si>
  <si>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</si>
  <si>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</si>
  <si>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</si>
  <si>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</si>
  <si>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</si>
  <si>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</si>
  <si>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</si>
  <si>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</si>
  <si>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</si>
  <si>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</si>
  <si>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</si>
  <si>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</si>
  <si>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</si>
  <si>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</si>
  <si>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</si>
  <si>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</si>
  <si>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</si>
  <si>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</si>
  <si>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</si>
  <si>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</si>
  <si>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</si>
  <si>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</si>
  <si>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</si>
  <si>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</si>
  <si>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</si>
  <si>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</si>
  <si>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</si>
  <si>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</si>
  <si>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</si>
  <si>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</si>
  <si>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</si>
  <si>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</si>
  <si>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</si>
  <si>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</si>
  <si>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</si>
  <si>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</si>
  <si>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</si>
  <si>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</si>
  <si>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</si>
  <si>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</si>
  <si>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</si>
  <si>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</si>
  <si>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</si>
  <si>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</si>
  <si>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</si>
  <si>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</si>
  <si>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</si>
  <si>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</si>
  <si>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</si>
  <si>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</si>
  <si>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</si>
  <si>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</si>
  <si>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</si>
  <si>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</si>
  <si>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</si>
  <si>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</si>
  <si>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</si>
  <si>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</si>
  <si>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</si>
  <si>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</si>
  <si>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</si>
  <si>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</si>
  <si>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</si>
  <si>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</si>
  <si>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</si>
  <si>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</si>
  <si>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</si>
  <si>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</si>
  <si>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</si>
  <si>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</si>
  <si>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</si>
  <si>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</si>
  <si>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</si>
  <si>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</si>
  <si>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</si>
  <si>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</si>
  <si>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</si>
  <si>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</si>
  <si>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</si>
  <si>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</si>
  <si>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</si>
  <si>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</si>
  <si>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</si>
  <si>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</si>
  <si>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</si>
  <si>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</si>
  <si>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</si>
  <si>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</si>
  <si>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</si>
  <si>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</si>
  <si>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</si>
  <si>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</si>
  <si>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</si>
  <si>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</si>
  <si>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</si>
  <si>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</si>
  <si>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</si>
  <si>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</si>
  <si>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</si>
  <si>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</si>
  <si>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</si>
  <si>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</si>
  <si>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</si>
  <si>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</si>
  <si>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</si>
  <si>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</si>
  <si>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</si>
  <si>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</si>
  <si>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</si>
  <si>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</si>
  <si>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</si>
  <si>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</si>
  <si>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</si>
  <si>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</si>
  <si>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</si>
  <si>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</si>
  <si>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</si>
  <si>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</si>
  <si>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</si>
  <si>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</si>
  <si>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</si>
  <si>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</si>
  <si>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</si>
  <si>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</si>
  <si>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</si>
  <si>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</si>
  <si>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</si>
  <si>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</si>
  <si>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</si>
  <si>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</si>
  <si>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</si>
  <si>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</si>
  <si>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</si>
  <si>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</si>
  <si>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</si>
  <si>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</si>
  <si>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</si>
  <si>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</si>
  <si>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</si>
  <si>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</si>
  <si>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</si>
  <si>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</si>
  <si>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</si>
  <si>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</si>
  <si>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</si>
  <si>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</si>
  <si>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</si>
  <si>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</si>
  <si>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</si>
  <si>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</si>
  <si>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</si>
  <si>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</si>
  <si>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</si>
  <si>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</si>
  <si>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</si>
  <si>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</si>
  <si>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</si>
  <si>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</si>
  <si>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</si>
  <si>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</si>
  <si>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</si>
  <si>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</si>
  <si>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</si>
  <si>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</si>
  <si>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</si>
  <si>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</si>
  <si>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</si>
  <si>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</si>
  <si>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</si>
  <si>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</si>
  <si>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</si>
  <si>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</si>
  <si>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</si>
  <si>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</si>
  <si>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</si>
  <si>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</si>
  <si>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</si>
  <si>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</si>
  <si>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</si>
  <si>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</si>
  <si>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</si>
  <si>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</si>
  <si>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</si>
  <si>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</si>
  <si>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</si>
  <si>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</si>
  <si>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</si>
  <si>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</si>
  <si>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</si>
  <si>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</si>
  <si>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</si>
  <si>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</si>
  <si>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</si>
  <si>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</si>
  <si>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</si>
  <si>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</si>
  <si>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</si>
  <si>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</si>
  <si>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</si>
  <si>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</si>
  <si>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</si>
  <si>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</si>
  <si>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</si>
  <si>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</si>
  <si>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</si>
  <si>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</si>
  <si>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</si>
  <si>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</si>
  <si>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</si>
  <si>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</si>
  <si>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</si>
  <si>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</si>
  <si>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</si>
  <si>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</si>
  <si>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</si>
  <si>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</si>
  <si>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</si>
  <si>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</si>
  <si>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</si>
  <si>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</si>
  <si>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</si>
  <si>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</si>
  <si>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</si>
  <si>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</si>
  <si>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</si>
  <si>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</si>
  <si>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</si>
  <si>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</si>
  <si>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</si>
  <si>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</si>
  <si>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</si>
  <si>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</si>
  <si>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</si>
  <si>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</si>
  <si>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</si>
  <si>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</si>
  <si>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</si>
  <si>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</si>
  <si>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</si>
  <si>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</si>
  <si>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</si>
  <si>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</si>
  <si>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</si>
  <si>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</si>
  <si>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</si>
  <si>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</si>
  <si>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</si>
  <si>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</si>
  <si>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</si>
  <si>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</si>
  <si>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</si>
  <si>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</si>
  <si>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</si>
  <si>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</si>
  <si>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</si>
  <si>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</si>
  <si>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</si>
  <si>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</si>
  <si>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</si>
  <si>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</si>
  <si>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</si>
  <si>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</si>
  <si>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</si>
  <si>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</si>
  <si>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</si>
  <si>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</si>
  <si>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</si>
  <si>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</si>
  <si>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</si>
  <si>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</si>
  <si>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</si>
  <si>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</si>
  <si>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</si>
  <si>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</si>
  <si>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</si>
  <si>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</si>
  <si>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</si>
  <si>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</si>
  <si>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</si>
  <si>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</si>
  <si>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</si>
  <si>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</si>
  <si>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</si>
  <si>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</si>
  <si>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</si>
  <si>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</si>
  <si>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</si>
  <si>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</si>
  <si>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</si>
  <si>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</si>
  <si>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</si>
  <si>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</si>
  <si>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</si>
  <si>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</si>
  <si>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</si>
  <si>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</si>
  <si>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</si>
  <si>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</si>
  <si>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</si>
  <si>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</si>
  <si>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</si>
  <si>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</si>
  <si>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</si>
  <si>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</si>
  <si>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</si>
  <si>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</si>
  <si>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</si>
  <si>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</si>
  <si>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</si>
  <si>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</si>
  <si>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</si>
  <si>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</si>
  <si>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</si>
  <si>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</si>
  <si>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</si>
  <si>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</si>
  <si>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</si>
  <si>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</si>
  <si>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</si>
  <si>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</si>
  <si>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</si>
  <si>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</si>
  <si>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</si>
  <si>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</si>
  <si>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</si>
  <si>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</si>
  <si>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</si>
  <si>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</si>
  <si>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</si>
  <si>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</si>
  <si>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</si>
  <si>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</si>
  <si>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</si>
  <si>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</si>
  <si>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</si>
  <si>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</si>
  <si>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</si>
  <si>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</si>
  <si>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</si>
  <si>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</si>
  <si>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</si>
  <si>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</si>
  <si>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</si>
  <si>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</si>
  <si>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</si>
  <si>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</si>
  <si>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</si>
  <si>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</si>
  <si>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</si>
  <si>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</si>
  <si>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</si>
  <si>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</si>
  <si>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</si>
  <si>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</si>
  <si>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</si>
  <si>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</si>
  <si>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</si>
  <si>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</si>
  <si>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</si>
  <si>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</si>
  <si>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</si>
  <si>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</si>
  <si>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</si>
  <si>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</si>
  <si>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</si>
  <si>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</si>
  <si>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</si>
  <si>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</si>
  <si>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</si>
  <si>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</si>
  <si>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</si>
  <si>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</si>
  <si>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</si>
  <si>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</si>
  <si>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</si>
  <si>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</si>
  <si>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</si>
  <si>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</si>
  <si>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</si>
  <si>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</si>
  <si>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</si>
  <si>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</si>
  <si>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</si>
  <si>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</si>
  <si>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</si>
  <si>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</si>
  <si>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</si>
  <si>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</si>
  <si>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</si>
  <si>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</si>
  <si>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</si>
  <si>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</si>
  <si>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</si>
  <si>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</si>
  <si>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</si>
  <si>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</si>
  <si>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</si>
  <si>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</si>
  <si>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</si>
  <si>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</si>
  <si>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</si>
  <si>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</si>
  <si>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</si>
  <si>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</si>
  <si>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</si>
  <si>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</si>
  <si>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</si>
  <si>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</si>
  <si>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</si>
  <si>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</si>
  <si>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</si>
  <si>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</si>
  <si>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</si>
  <si>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</si>
  <si>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</si>
  <si>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</si>
  <si>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</si>
  <si>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</si>
  <si>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</si>
  <si>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</si>
  <si>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</si>
  <si>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</si>
  <si>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</si>
  <si>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</si>
  <si>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</si>
  <si>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</si>
  <si>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</si>
  <si>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</si>
  <si>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</si>
  <si>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</si>
  <si>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</si>
  <si>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</si>
  <si>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</si>
  <si>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</si>
  <si>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</si>
  <si>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</si>
  <si>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</si>
  <si>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</si>
  <si>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</si>
  <si>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</si>
  <si>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</si>
  <si>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</si>
  <si>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</si>
  <si>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</si>
  <si>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</si>
  <si>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</si>
  <si>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</si>
  <si>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</si>
  <si>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</si>
  <si>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</si>
  <si>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</si>
  <si>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</si>
  <si>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</si>
  <si>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</si>
  <si>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</si>
  <si>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</si>
  <si>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</si>
  <si>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</si>
  <si>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</si>
  <si>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</si>
  <si>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</si>
  <si>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</si>
  <si>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</si>
  <si>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</si>
  <si>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</si>
  <si>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</si>
  <si>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</si>
  <si>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</si>
  <si>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</si>
  <si>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</si>
  <si>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</si>
  <si>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</si>
  <si>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</si>
  <si>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</si>
  <si>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</si>
  <si>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</si>
  <si>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</si>
  <si>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</si>
  <si>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</si>
  <si>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</si>
  <si>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</si>
  <si>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</si>
  <si>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</si>
  <si>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</si>
  <si>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</si>
  <si>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</si>
  <si>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</si>
  <si>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</si>
  <si>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</si>
  <si>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</si>
  <si>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</si>
  <si>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</si>
  <si>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</si>
  <si>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</si>
  <si>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</si>
  <si>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</si>
  <si>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</si>
  <si>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</si>
  <si>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</si>
  <si>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</si>
  <si>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</si>
  <si>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</si>
  <si>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</si>
  <si>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</si>
  <si>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</si>
  <si>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</si>
  <si>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</si>
  <si>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</si>
  <si>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</si>
  <si>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</si>
  <si>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</si>
  <si>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</si>
  <si>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</si>
  <si>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</si>
  <si>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</si>
  <si>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</si>
  <si>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</si>
  <si>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</si>
  <si>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</si>
  <si>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</si>
  <si>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</si>
  <si>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</si>
  <si>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</si>
  <si>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</si>
  <si>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</si>
  <si>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</si>
  <si>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</si>
  <si>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</si>
  <si>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</si>
  <si>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</si>
  <si>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</si>
  <si>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</si>
  <si>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</si>
  <si>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</si>
  <si>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</si>
  <si>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</si>
  <si>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</si>
  <si>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</si>
  <si>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</si>
  <si>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</si>
  <si>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</si>
  <si>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</si>
  <si>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</si>
  <si>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</si>
  <si>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</si>
  <si>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</si>
  <si>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</si>
  <si>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</si>
  <si>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</si>
  <si>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</si>
  <si>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</si>
  <si>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</si>
  <si>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</si>
  <si>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</si>
  <si>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</si>
  <si>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</si>
  <si>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</si>
  <si>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</si>
  <si>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</si>
  <si>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</si>
  <si>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</si>
  <si>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</si>
  <si>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</si>
  <si>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</si>
  <si>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</si>
  <si>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</si>
  <si>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</si>
  <si>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</si>
  <si>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</si>
  <si>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</si>
  <si>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</si>
  <si>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</si>
  <si>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</si>
  <si>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</si>
  <si>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</si>
  <si>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</si>
  <si>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</si>
  <si>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</si>
  <si>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</si>
  <si>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</si>
  <si>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</si>
  <si>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</si>
  <si>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</si>
  <si>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</si>
  <si>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</si>
  <si>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</si>
  <si>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</si>
  <si>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</si>
  <si>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</si>
  <si>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</si>
  <si>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</si>
  <si>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</si>
  <si>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</si>
  <si>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</si>
  <si>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</si>
  <si>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</si>
  <si>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</si>
  <si>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</si>
  <si>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</si>
  <si>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</si>
  <si>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</si>
  <si>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</si>
  <si>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</si>
  <si>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</si>
  <si>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</si>
  <si>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</si>
  <si>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</si>
  <si>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</si>
  <si>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</si>
  <si>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</si>
  <si>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</si>
  <si>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</si>
  <si>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</si>
  <si>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</si>
  <si>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</si>
  <si>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</si>
  <si>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</si>
  <si>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</si>
  <si>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</si>
  <si>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</si>
  <si>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</si>
  <si>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</si>
  <si>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</si>
  <si>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</si>
  <si>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</si>
  <si>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</si>
  <si>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</si>
  <si>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</si>
  <si>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</si>
  <si>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</si>
  <si>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</si>
  <si>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</si>
  <si>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</si>
  <si>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</si>
  <si>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</si>
  <si>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</si>
  <si>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</si>
  <si>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</si>
  <si>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</si>
  <si>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</si>
  <si>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</si>
  <si>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</si>
  <si>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</si>
  <si>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</si>
  <si>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</si>
  <si>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</si>
  <si>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</si>
  <si>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</si>
  <si>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</si>
  <si>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</si>
  <si>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</si>
  <si>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</si>
  <si>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</si>
  <si>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</si>
  <si>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</si>
  <si>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</si>
  <si>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</si>
  <si>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</si>
  <si>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</si>
  <si>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</si>
  <si>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</si>
  <si>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</si>
  <si>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</si>
  <si>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</si>
  <si>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</si>
  <si>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</si>
  <si>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</si>
  <si>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</si>
  <si>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</si>
  <si>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</si>
  <si>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</si>
  <si>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</si>
  <si>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</si>
  <si>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</si>
  <si>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</si>
  <si>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</si>
  <si>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</si>
  <si>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</si>
  <si>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</si>
  <si>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</si>
  <si>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</si>
  <si>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</si>
  <si>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</si>
  <si>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</si>
  <si>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</si>
  <si>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</si>
  <si>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</si>
  <si>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</si>
  <si>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</si>
  <si>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</si>
  <si>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</si>
  <si>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</si>
  <si>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</si>
  <si>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</si>
  <si>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</si>
  <si>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</si>
  <si>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</si>
  <si>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</si>
  <si>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</si>
  <si>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</si>
  <si>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</si>
  <si>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</si>
  <si>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</si>
  <si>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</si>
  <si>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</si>
  <si>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</si>
  <si>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</si>
  <si>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</si>
  <si>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</si>
  <si>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</si>
  <si>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</si>
  <si>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</si>
  <si>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</si>
  <si>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</si>
  <si>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</si>
  <si>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</si>
  <si>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</si>
  <si>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</si>
  <si>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</si>
  <si>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</si>
  <si>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</si>
  <si>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</si>
  <si>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</si>
  <si>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</si>
  <si>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</si>
  <si>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</si>
  <si>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</si>
  <si>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</si>
  <si>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</si>
  <si>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</si>
  <si>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</si>
  <si>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</si>
  <si>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</si>
  <si>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</si>
  <si>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</si>
  <si>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</si>
  <si>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</si>
  <si>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</si>
  <si>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</si>
  <si>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</si>
  <si>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</si>
  <si>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</si>
  <si>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</si>
  <si>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</si>
  <si>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</si>
  <si>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</si>
  <si>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</si>
  <si>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</si>
  <si>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</si>
  <si>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</si>
  <si>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</si>
  <si>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</si>
  <si>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</si>
  <si>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</si>
  <si>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</si>
  <si>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</si>
  <si>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</si>
  <si>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</si>
  <si>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</si>
  <si>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</si>
  <si>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</si>
  <si>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</si>
  <si>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</si>
  <si>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</si>
  <si>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</si>
  <si>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</si>
  <si>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</si>
  <si>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</si>
  <si>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</si>
  <si>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</si>
  <si>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</si>
  <si>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</si>
  <si>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</si>
  <si>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</si>
  <si>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</si>
  <si>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</si>
  <si>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</si>
  <si>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</si>
  <si>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</si>
  <si>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</si>
  <si>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</si>
  <si>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</si>
  <si>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</si>
  <si>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</si>
  <si>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</si>
  <si>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</si>
  <si>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</si>
  <si>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</si>
  <si>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</si>
  <si>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</si>
  <si>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</si>
  <si>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</si>
  <si>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</si>
  <si>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</si>
  <si>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</si>
  <si>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</si>
  <si>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</si>
  <si>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</si>
  <si>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</si>
  <si>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</si>
  <si>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</si>
  <si>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</si>
  <si>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</si>
  <si>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</si>
  <si>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</si>
  <si>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</si>
  <si>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</si>
  <si>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</si>
  <si>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</si>
  <si>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</si>
  <si>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</si>
  <si>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</si>
  <si>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</si>
  <si>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</si>
  <si>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</si>
  <si>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</si>
  <si>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</si>
  <si>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</si>
  <si>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</si>
  <si>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</si>
  <si>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</si>
  <si>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</si>
  <si>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</si>
  <si>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</si>
  <si>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</si>
  <si>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</si>
  <si>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</si>
  <si>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</si>
  <si>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</si>
  <si>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</si>
  <si>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</si>
  <si>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</si>
  <si>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</si>
  <si>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</si>
  <si>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</si>
  <si>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</si>
  <si>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</si>
  <si>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</si>
  <si>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</si>
  <si>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</si>
  <si>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</si>
  <si>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</si>
  <si>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</si>
  <si>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</si>
  <si>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</si>
  <si>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</si>
  <si>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</si>
  <si>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</si>
  <si>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</si>
  <si>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</si>
  <si>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</si>
  <si>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</si>
  <si>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</si>
  <si>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</si>
  <si>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</si>
  <si>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</si>
  <si>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</si>
  <si>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</si>
  <si>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</si>
  <si>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</si>
  <si>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</si>
  <si>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</si>
  <si>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</si>
  <si>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</si>
  <si>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</si>
  <si>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</si>
  <si>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</si>
  <si>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</si>
  <si>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</si>
  <si>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</si>
  <si>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</si>
  <si>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</si>
  <si>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</si>
  <si>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</si>
  <si>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</si>
  <si>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</si>
  <si>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</si>
  <si>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</si>
  <si>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</si>
  <si>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</si>
  <si>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</si>
  <si>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</si>
  <si>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</si>
  <si>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</si>
  <si>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</si>
  <si>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</si>
  <si>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</si>
  <si>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</si>
  <si>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</si>
  <si>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</si>
  <si>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</si>
  <si>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</si>
  <si>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</si>
  <si>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</si>
  <si>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</si>
  <si>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</si>
  <si>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</si>
  <si>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</si>
  <si>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</si>
  <si>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</si>
  <si>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</si>
  <si>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</si>
  <si>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</si>
  <si>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</si>
  <si>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</si>
  <si>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</si>
  <si>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</si>
  <si>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</si>
  <si>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</si>
  <si>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</si>
  <si>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</si>
  <si>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</si>
  <si>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</si>
  <si>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</si>
  <si>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</si>
  <si>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</si>
  <si>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</si>
  <si>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</si>
  <si>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</si>
  <si>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</si>
  <si>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</si>
  <si>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</si>
  <si>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</si>
  <si>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</si>
  <si>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</si>
  <si>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</si>
  <si>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</si>
  <si>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</si>
  <si>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</si>
  <si>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</si>
  <si>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</si>
  <si>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</si>
  <si>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</si>
  <si>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</si>
  <si>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</si>
  <si>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</si>
  <si>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</si>
  <si>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</si>
  <si>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</si>
  <si>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</si>
  <si>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</si>
  <si>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</si>
  <si>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</si>
  <si>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</si>
  <si>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</si>
  <si>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</si>
  <si>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</si>
  <si>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</si>
  <si>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</si>
  <si>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</si>
  <si>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</si>
  <si>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</si>
  <si>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</si>
  <si>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</si>
  <si>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</si>
  <si>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</si>
  <si>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</si>
  <si>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</si>
  <si>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</si>
  <si>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</si>
  <si>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</si>
  <si>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</si>
  <si>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</si>
  <si>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</si>
  <si>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</si>
  <si>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</si>
  <si>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</si>
  <si>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</si>
  <si>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</si>
  <si>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</si>
  <si>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</si>
  <si>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</si>
  <si>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</si>
  <si>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</si>
  <si>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</si>
  <si>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</si>
  <si>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</si>
  <si>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</si>
  <si>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</si>
  <si>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</si>
  <si>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</si>
  <si>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</si>
  <si>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</si>
  <si>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</si>
  <si>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</si>
  <si>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</si>
  <si>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</si>
  <si>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</si>
  <si>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</si>
  <si>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</si>
  <si>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</si>
  <si>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</si>
  <si>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</si>
  <si>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</si>
  <si>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</si>
  <si>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</si>
  <si>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</si>
  <si>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</si>
  <si>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</si>
  <si>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</si>
  <si>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</si>
  <si>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</si>
  <si>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</si>
  <si>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</si>
  <si>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</si>
  <si>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</si>
  <si>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</si>
  <si>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</si>
  <si>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</si>
  <si>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</si>
  <si>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</si>
  <si>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</si>
  <si>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</si>
  <si>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</si>
  <si>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</si>
  <si>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</si>
  <si>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</si>
  <si>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</si>
  <si>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</si>
  <si>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</si>
  <si>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</si>
  <si>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</si>
  <si>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</si>
  <si>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</si>
  <si>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</si>
  <si>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</si>
  <si>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</si>
  <si>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</si>
  <si>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</si>
  <si>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</si>
  <si>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</si>
  <si>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</si>
  <si>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</si>
  <si>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</si>
  <si>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</si>
  <si>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</si>
  <si>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</si>
  <si>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</si>
  <si>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</si>
  <si>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</si>
  <si>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</si>
  <si>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</si>
  <si>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</si>
  <si>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</si>
  <si>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</si>
  <si>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</si>
  <si>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</si>
  <si>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</si>
  <si>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</si>
  <si>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</si>
  <si>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</si>
  <si>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</si>
  <si>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</si>
  <si>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</si>
  <si>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</si>
  <si>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</si>
  <si>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</si>
  <si>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</si>
  <si>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</si>
  <si>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</si>
  <si>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</si>
  <si>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</si>
  <si>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</si>
  <si>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</si>
  <si>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</si>
  <si>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</si>
  <si>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</si>
  <si>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</si>
  <si>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</si>
  <si>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</si>
  <si>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</si>
  <si>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</si>
  <si>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</si>
  <si>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</si>
  <si>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</si>
  <si>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</si>
  <si>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</si>
  <si>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</si>
  <si>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</si>
  <si>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</si>
  <si>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</si>
  <si>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</si>
  <si>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</si>
  <si>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</si>
  <si>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</si>
  <si>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</si>
  <si>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</si>
  <si>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</si>
  <si>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</si>
  <si>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</si>
  <si>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</si>
  <si>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</si>
  <si>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</si>
  <si>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</si>
  <si>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</si>
  <si>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</si>
  <si>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</si>
  <si>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</si>
  <si>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</si>
  <si>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</si>
  <si>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</si>
  <si>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</si>
  <si>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</si>
  <si>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</si>
  <si>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</si>
  <si>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</si>
  <si>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</si>
  <si>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</si>
  <si>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</si>
  <si>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</si>
  <si>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</si>
  <si>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</si>
  <si>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</si>
  <si>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</si>
  <si>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</si>
  <si>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</si>
  <si>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</si>
  <si>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</si>
  <si>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</si>
  <si>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</si>
  <si>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</si>
  <si>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</si>
  <si>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</si>
  <si>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</si>
  <si>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</si>
  <si>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</si>
  <si>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</si>
  <si>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</si>
  <si>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</si>
  <si>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</si>
  <si>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</si>
  <si>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</si>
  <si>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</si>
  <si>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</si>
  <si>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</si>
  <si>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</si>
  <si>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</si>
  <si>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</si>
  <si>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</si>
  <si>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</si>
  <si>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</si>
  <si>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</si>
  <si>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</si>
  <si>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</si>
  <si>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</si>
  <si>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</si>
  <si>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</si>
  <si>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</si>
  <si>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</si>
  <si>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</si>
  <si>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</si>
  <si>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</si>
  <si>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</si>
  <si>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</si>
  <si>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</si>
  <si>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</si>
  <si>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</si>
  <si>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</si>
  <si>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</si>
  <si>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</si>
  <si>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</si>
  <si>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</si>
  <si>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</si>
  <si>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</si>
  <si>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</si>
  <si>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</si>
  <si>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</si>
  <si>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</si>
  <si>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</si>
  <si>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</si>
  <si>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</si>
  <si>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</si>
  <si>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</si>
  <si>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</si>
  <si>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</si>
  <si>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</si>
  <si>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</si>
  <si>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</si>
  <si>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</si>
  <si>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</si>
  <si>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</si>
  <si>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</si>
  <si>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</si>
  <si>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</si>
  <si>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</si>
  <si>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</si>
  <si>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</si>
  <si>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</si>
  <si>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</si>
  <si>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</si>
  <si>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</si>
  <si>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</si>
  <si>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</si>
  <si>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</si>
  <si>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</si>
  <si>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</si>
  <si>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</si>
  <si>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</si>
  <si>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</si>
  <si>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</si>
  <si>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</si>
  <si>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</si>
  <si>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</si>
  <si>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</si>
  <si>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</si>
  <si>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</si>
  <si>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</si>
  <si>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</si>
  <si>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</si>
  <si>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</si>
  <si>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</si>
  <si>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</si>
  <si>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</si>
  <si>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</si>
  <si>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</si>
  <si>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</si>
  <si>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</si>
  <si>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</si>
  <si>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</si>
  <si>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</si>
  <si>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</si>
  <si>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</si>
  <si>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</si>
  <si>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</si>
  <si>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</si>
  <si>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</si>
  <si>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</si>
  <si>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</si>
  <si>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</si>
  <si>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</si>
  <si>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</si>
  <si>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</si>
  <si>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</si>
  <si>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</si>
  <si>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</si>
  <si>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</si>
  <si>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</si>
  <si>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</si>
  <si>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</si>
  <si>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</si>
  <si>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</si>
  <si>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</si>
  <si>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</si>
  <si>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</si>
  <si>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</si>
  <si>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</si>
  <si>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</si>
  <si>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</si>
  <si>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</si>
  <si>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</si>
  <si>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</si>
  <si>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</si>
  <si>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</si>
  <si>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</si>
  <si>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</si>
  <si>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</si>
  <si>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</si>
  <si>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</si>
  <si>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</si>
  <si>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</si>
  <si>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</si>
  <si>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</si>
  <si>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</si>
  <si>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</si>
  <si>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</si>
  <si>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</si>
  <si>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</si>
  <si>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</si>
  <si>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</si>
  <si>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</si>
  <si>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</si>
  <si>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</si>
  <si>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</si>
  <si>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</si>
  <si>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</si>
  <si>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</si>
  <si>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</si>
  <si>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</si>
  <si>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</si>
  <si>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</si>
  <si>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</si>
  <si>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</si>
  <si>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</si>
  <si>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</si>
  <si>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</si>
  <si>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</si>
  <si>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</si>
  <si>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</si>
  <si>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</si>
  <si>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</si>
  <si>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</si>
  <si>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</si>
  <si>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</si>
  <si>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</si>
  <si>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</si>
  <si>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</si>
  <si>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</si>
  <si>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</si>
  <si>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</si>
  <si>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</si>
  <si>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</si>
  <si>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</si>
  <si>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</si>
  <si>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</si>
  <si>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</si>
  <si>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</si>
  <si>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</si>
  <si>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</si>
  <si>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</si>
  <si>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</si>
  <si>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</si>
  <si>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</si>
  <si>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</si>
  <si>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</si>
  <si>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</si>
  <si>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</si>
  <si>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</si>
  <si>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</si>
  <si>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</si>
  <si>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</si>
  <si>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</si>
  <si>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</si>
  <si>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</si>
  <si>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</si>
  <si>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</si>
  <si>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</si>
  <si>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</si>
  <si>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</si>
  <si>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</si>
  <si>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</si>
  <si>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</si>
  <si>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</si>
  <si>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</si>
  <si>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</si>
  <si>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</si>
  <si>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</si>
  <si>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</si>
  <si>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</si>
  <si>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</si>
  <si>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</si>
  <si>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</si>
  <si>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</si>
  <si>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</si>
  <si>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</si>
  <si>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</si>
  <si>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</si>
  <si>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</si>
  <si>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</si>
  <si>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</si>
  <si>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</si>
  <si>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</si>
  <si>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</si>
  <si>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</si>
  <si>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</si>
  <si>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</si>
  <si>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</si>
  <si>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</si>
  <si>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</si>
  <si>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</si>
  <si>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</si>
  <si>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</si>
  <si>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</si>
  <si>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</si>
  <si>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</si>
  <si>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</si>
  <si>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</si>
  <si>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</si>
  <si>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</si>
  <si>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</si>
  <si>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</si>
  <si>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</si>
  <si>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</si>
  <si>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</si>
  <si>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</si>
  <si>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</si>
  <si>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</si>
  <si>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</si>
  <si>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</si>
  <si>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</si>
  <si>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</si>
  <si>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</si>
  <si>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</si>
  <si>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</si>
  <si>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</si>
  <si>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</si>
  <si>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</si>
  <si>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</si>
  <si>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</si>
  <si>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</si>
  <si>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</si>
  <si>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</si>
  <si>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</si>
  <si>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</si>
  <si>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</si>
  <si>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</si>
  <si>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</si>
  <si>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</si>
  <si>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</si>
  <si>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</si>
  <si>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</si>
  <si>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</si>
  <si>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</si>
  <si>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</si>
  <si>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</si>
  <si>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</si>
  <si>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</si>
  <si>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</si>
  <si>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</si>
  <si>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</si>
  <si>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</si>
  <si>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</si>
  <si>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</si>
  <si>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</si>
  <si>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</si>
  <si>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</si>
  <si>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</si>
  <si>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</si>
  <si>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</si>
  <si>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</si>
  <si>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</si>
  <si>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</si>
  <si>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</si>
  <si>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</si>
  <si>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</si>
  <si>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</si>
  <si>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</si>
  <si>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</si>
  <si>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</si>
  <si>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</si>
  <si>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</si>
  <si>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</si>
  <si>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</si>
  <si>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</si>
  <si>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</si>
  <si>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</si>
  <si>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</si>
  <si>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</si>
  <si>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</si>
  <si>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</si>
  <si>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</si>
  <si>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</si>
  <si>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</si>
  <si>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</si>
  <si>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</si>
  <si>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</si>
  <si>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</si>
  <si>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</si>
  <si>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</si>
  <si>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</si>
  <si>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</si>
  <si>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</si>
  <si>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</si>
  <si>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</si>
  <si>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</si>
  <si>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</si>
  <si>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</si>
  <si>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</si>
  <si>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</si>
  <si>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</si>
  <si>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</si>
  <si>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</si>
  <si>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</si>
  <si>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</si>
  <si>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</si>
  <si>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</si>
  <si>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</si>
  <si>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</si>
  <si>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</si>
  <si>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</si>
  <si>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</si>
  <si>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</si>
  <si>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</si>
  <si>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</si>
  <si>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</si>
  <si>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</si>
  <si>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</si>
  <si>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</si>
  <si>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</si>
  <si>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</si>
  <si>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</si>
  <si>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</si>
  <si>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</si>
  <si>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</si>
  <si>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</si>
  <si>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</si>
  <si>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</si>
  <si>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</si>
  <si>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</si>
  <si>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</si>
  <si>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</si>
  <si>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</si>
  <si>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</si>
  <si>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</si>
  <si>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</si>
  <si>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</si>
  <si>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</si>
  <si>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</si>
  <si>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</si>
  <si>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</si>
  <si>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</si>
  <si>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</si>
  <si>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</si>
  <si>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</si>
  <si>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</si>
  <si>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</si>
  <si>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</si>
  <si>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</si>
  <si>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</si>
  <si>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</si>
  <si>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</si>
  <si>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</si>
  <si>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</si>
  <si>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</si>
  <si>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</si>
  <si>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</si>
  <si>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</si>
  <si>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</si>
  <si>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</si>
  <si>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</si>
  <si>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</si>
  <si>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</si>
  <si>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</si>
  <si>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</si>
  <si>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</si>
  <si>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</si>
  <si>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</si>
  <si>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</si>
  <si>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</si>
  <si>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</si>
  <si>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</si>
  <si>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</si>
  <si>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</si>
  <si>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</si>
  <si>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</si>
  <si>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</si>
  <si>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</si>
  <si>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</si>
  <si>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</si>
  <si>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</si>
  <si>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</si>
  <si>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</si>
  <si>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</si>
  <si>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</si>
  <si>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</si>
  <si>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</si>
  <si>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</si>
  <si>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</si>
  <si>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</si>
  <si>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</si>
  <si>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</si>
  <si>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</si>
  <si>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</si>
  <si>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</si>
  <si>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</si>
  <si>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</si>
  <si>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</si>
  <si>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</si>
  <si>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</si>
  <si>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</si>
  <si>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</si>
  <si>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</si>
  <si>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</si>
  <si>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</si>
  <si>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</si>
  <si>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</si>
  <si>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</si>
  <si>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</si>
  <si>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</si>
  <si>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</si>
  <si>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</si>
  <si>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</si>
  <si>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</si>
  <si>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</si>
  <si>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</si>
  <si>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</si>
  <si>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</si>
  <si>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</si>
  <si>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</si>
  <si>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</si>
  <si>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</si>
  <si>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</si>
  <si>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</si>
  <si>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</si>
  <si>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</si>
  <si>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</si>
  <si>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</si>
  <si>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</si>
  <si>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</si>
  <si>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</si>
  <si>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</si>
  <si>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</si>
  <si>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</si>
  <si>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</si>
  <si>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</si>
  <si>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</si>
  <si>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</si>
  <si>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</si>
  <si>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</si>
  <si>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</si>
  <si>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</si>
  <si>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</si>
  <si>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</si>
  <si>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</si>
  <si>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</si>
  <si>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</si>
  <si>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</si>
  <si>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</si>
  <si>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</si>
  <si>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</si>
  <si>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</si>
  <si>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</si>
  <si>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</si>
  <si>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</si>
  <si>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</si>
  <si>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</si>
  <si>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</si>
  <si>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</si>
  <si>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</si>
  <si>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</si>
  <si>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</si>
  <si>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</si>
  <si>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</si>
  <si>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</si>
  <si>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</si>
  <si>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</si>
  <si>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</si>
  <si>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</si>
  <si>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</si>
  <si>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</si>
  <si>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</si>
  <si>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</si>
  <si>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</si>
  <si>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</si>
  <si>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</si>
  <si>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</si>
  <si>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</si>
  <si>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</si>
  <si>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</si>
  <si>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</si>
  <si>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</si>
  <si>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</si>
  <si>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</si>
  <si>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</si>
  <si>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</si>
  <si>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</si>
  <si>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</si>
  <si>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</si>
  <si>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</si>
  <si>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</si>
  <si>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</si>
  <si>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</si>
  <si>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</si>
  <si>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</si>
  <si>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</si>
  <si>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</si>
  <si>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</si>
  <si>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</si>
  <si>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</si>
  <si>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</si>
  <si>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</si>
  <si>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</si>
  <si>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</si>
  <si>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</si>
  <si>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</si>
  <si>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</si>
  <si>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</si>
  <si>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</si>
  <si>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</si>
  <si>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</si>
  <si>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</si>
  <si>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</si>
  <si>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</si>
  <si>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</si>
  <si>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</si>
  <si>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</si>
  <si>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</si>
  <si>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</si>
  <si>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</si>
  <si>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</si>
  <si>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</si>
  <si>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</si>
  <si>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</si>
  <si>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</si>
  <si>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</si>
  <si>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</si>
  <si>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</si>
  <si>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</si>
  <si>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</si>
  <si>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</si>
  <si>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</si>
  <si>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</si>
  <si>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</si>
  <si>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</si>
  <si>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</si>
  <si>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</si>
  <si>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</si>
  <si>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</si>
  <si>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</si>
  <si>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</si>
  <si>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</si>
  <si>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</si>
  <si>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</si>
  <si>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</si>
  <si>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</si>
  <si>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</si>
  <si>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</si>
  <si>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</si>
  <si>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</si>
  <si>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</si>
  <si>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</si>
  <si>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</si>
  <si>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</si>
  <si>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</si>
  <si>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</si>
  <si>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</si>
  <si>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</si>
  <si>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</si>
  <si>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</si>
  <si>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</si>
  <si>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</si>
  <si>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</si>
  <si>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</si>
  <si>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</si>
  <si>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</si>
  <si>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</si>
  <si>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</si>
  <si>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</si>
  <si>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</si>
  <si>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</si>
  <si>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</si>
  <si>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</si>
  <si>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</si>
  <si>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</si>
  <si>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</si>
  <si>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</si>
  <si>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</si>
  <si>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</si>
  <si>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</si>
  <si>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</si>
  <si>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</si>
  <si>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</si>
  <si>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</si>
  <si>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</si>
  <si>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</si>
  <si>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</si>
  <si>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</si>
  <si>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</si>
  <si>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</si>
  <si>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</si>
  <si>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</si>
  <si>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</si>
  <si>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</si>
  <si>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</si>
  <si>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</si>
  <si>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</si>
  <si>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</si>
  <si>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</si>
  <si>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</si>
  <si>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</si>
  <si>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</si>
  <si>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</si>
  <si>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</si>
  <si>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</si>
  <si>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</si>
  <si>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</si>
  <si>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</si>
  <si>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</si>
  <si>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</si>
  <si>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</si>
  <si>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</si>
  <si>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</si>
  <si>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</si>
  <si>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</si>
  <si>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</si>
  <si>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</si>
  <si>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</si>
  <si>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</si>
  <si>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</si>
  <si>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</si>
  <si>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</si>
  <si>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</si>
  <si>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</si>
  <si>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</si>
  <si>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</si>
  <si>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</si>
  <si>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</si>
  <si>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</si>
  <si>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</si>
  <si>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</si>
  <si>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</si>
  <si>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</si>
  <si>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</si>
  <si>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</si>
  <si>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</si>
  <si>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</si>
  <si>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</si>
  <si>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</si>
  <si>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</si>
  <si>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</si>
  <si>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</si>
  <si>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</si>
  <si>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</si>
  <si>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</si>
  <si>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</si>
  <si>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</si>
  <si>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</si>
  <si>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</si>
  <si>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</si>
  <si>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</si>
  <si>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</si>
  <si>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</si>
  <si>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</si>
  <si>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</si>
  <si>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</si>
  <si>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</si>
  <si>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</si>
  <si>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</si>
  <si>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</si>
  <si>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</si>
  <si>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</si>
  <si>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</si>
  <si>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</si>
  <si>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</si>
  <si>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</si>
  <si>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</si>
  <si>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</si>
  <si>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</si>
  <si>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</si>
  <si>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</si>
  <si>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</si>
  <si>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</si>
  <si>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</si>
  <si>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</si>
  <si>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</si>
  <si>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</si>
  <si>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</si>
  <si>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</si>
  <si>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</si>
  <si>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</si>
  <si>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</si>
  <si>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</si>
  <si>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</si>
  <si>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</si>
  <si>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</si>
  <si>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</si>
  <si>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</si>
  <si>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</si>
  <si>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</si>
  <si>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</si>
  <si>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</si>
  <si>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</si>
  <si>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</si>
  <si>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</si>
  <si>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</si>
  <si>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</si>
  <si>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</si>
  <si>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</si>
  <si>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</si>
  <si>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</si>
  <si>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</si>
  <si>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</si>
  <si>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</si>
  <si>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</si>
  <si>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</si>
  <si>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</si>
  <si>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</si>
  <si>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</si>
  <si>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</si>
  <si>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</si>
  <si>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</si>
  <si>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</si>
  <si>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</si>
  <si>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</si>
  <si>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</si>
  <si>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</si>
  <si>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</si>
  <si>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</si>
  <si>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</si>
  <si>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</si>
  <si>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</si>
  <si>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</si>
  <si>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</si>
  <si>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</si>
  <si>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</si>
  <si>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</si>
  <si>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</si>
  <si>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</si>
  <si>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</si>
  <si>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</si>
  <si>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</si>
  <si>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</si>
  <si>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</si>
  <si>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</si>
  <si>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</si>
  <si>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</si>
  <si>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</si>
  <si>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</si>
  <si>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</si>
  <si>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</si>
  <si>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</si>
  <si>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</si>
  <si>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</si>
  <si>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</si>
  <si>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</si>
  <si>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</si>
  <si>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</si>
  <si>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</si>
  <si>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</si>
  <si>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</si>
  <si>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</si>
  <si>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</si>
  <si>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</si>
  <si>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</si>
  <si>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</si>
  <si>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</si>
  <si>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</si>
  <si>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</si>
  <si>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</si>
  <si>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</si>
  <si>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</si>
  <si>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</si>
  <si>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</si>
  <si>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</si>
  <si>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</si>
  <si>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</si>
  <si>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</si>
  <si>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</si>
  <si>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</si>
  <si>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</si>
  <si>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</si>
  <si>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</si>
  <si>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</si>
  <si>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</si>
  <si>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</si>
  <si>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</si>
  <si>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</si>
  <si>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</si>
  <si>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</si>
  <si>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</si>
  <si>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</si>
  <si>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</si>
  <si>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</si>
  <si>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</si>
  <si>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</si>
  <si>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</si>
  <si>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</si>
  <si>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</si>
  <si>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</si>
  <si>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</si>
  <si>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</si>
  <si>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</si>
  <si>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</si>
  <si>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</si>
  <si>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</si>
  <si>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</si>
  <si>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</si>
  <si>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</si>
  <si>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</si>
  <si>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</si>
  <si>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</si>
  <si>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</si>
  <si>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</si>
  <si>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</si>
  <si>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</si>
  <si>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</si>
  <si>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</si>
  <si>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</si>
  <si>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</si>
  <si>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</si>
  <si>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</si>
  <si>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</si>
  <si>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</si>
  <si>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</si>
  <si>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</si>
  <si>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</si>
  <si>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</si>
  <si>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</si>
  <si>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</si>
  <si>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</si>
  <si>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</si>
  <si>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</si>
  <si>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</si>
  <si>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</si>
  <si>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</si>
  <si>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</si>
  <si>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</si>
  <si>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</si>
  <si>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</si>
  <si>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</si>
  <si>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</si>
  <si>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</si>
  <si>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</si>
  <si>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</si>
  <si>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</si>
  <si>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</si>
  <si>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</si>
  <si>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</si>
  <si>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</si>
  <si>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</si>
  <si>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</si>
  <si>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</si>
  <si>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</si>
  <si>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</si>
  <si>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</si>
  <si>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</si>
  <si>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</si>
  <si>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</si>
  <si>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</si>
  <si>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</si>
  <si>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</si>
  <si>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</si>
  <si>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</si>
  <si>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</si>
  <si>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</si>
  <si>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</si>
  <si>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</si>
  <si>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</si>
  <si>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</si>
  <si>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</si>
  <si>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</si>
  <si>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</si>
  <si>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</si>
  <si>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</si>
  <si>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</si>
  <si>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</si>
  <si>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</si>
  <si>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</si>
  <si>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</si>
  <si>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</si>
  <si>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</si>
  <si>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</si>
  <si>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</si>
  <si>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</si>
  <si>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</si>
  <si>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</si>
  <si>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</si>
  <si>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</si>
  <si>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</si>
  <si>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</si>
  <si>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</si>
  <si>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</si>
  <si>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</si>
  <si>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</si>
  <si>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</si>
  <si>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</si>
  <si>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</si>
  <si>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</si>
  <si>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</si>
  <si>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</si>
  <si>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</si>
  <si>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</si>
  <si>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</si>
  <si>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</si>
  <si>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</si>
  <si>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</si>
  <si>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</si>
  <si>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</si>
  <si>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</si>
  <si>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</si>
  <si>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</si>
  <si>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</si>
  <si>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</si>
  <si>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</si>
  <si>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</si>
  <si>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</si>
  <si>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</si>
  <si>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</si>
  <si>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</si>
  <si>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</si>
  <si>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</si>
  <si>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</si>
  <si>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</si>
  <si>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</si>
  <si>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</si>
  <si>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</si>
  <si>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</si>
  <si>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</si>
  <si>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</si>
  <si>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</si>
  <si>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</si>
  <si>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</si>
  <si>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</si>
  <si>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</si>
  <si>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</si>
  <si>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</si>
  <si>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</si>
  <si>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</si>
  <si>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</si>
  <si>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</si>
  <si>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</si>
  <si>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</si>
  <si>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</si>
  <si>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</si>
  <si>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</si>
  <si>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</si>
  <si>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</si>
  <si>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</si>
  <si>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</si>
  <si>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</si>
  <si>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</si>
  <si>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</si>
  <si>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</si>
  <si>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</si>
  <si>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</si>
  <si>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</si>
  <si>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</si>
  <si>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</si>
  <si>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</si>
  <si>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</si>
  <si>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</si>
  <si>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</si>
  <si>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</si>
  <si>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</si>
  <si>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</si>
  <si>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</si>
  <si>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</si>
  <si>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</si>
  <si>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</si>
  <si>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</si>
  <si>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</si>
  <si>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</si>
  <si>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</si>
  <si>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</si>
  <si>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</si>
  <si>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</si>
  <si>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</si>
  <si>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</si>
  <si>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</si>
  <si>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</si>
  <si>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</si>
  <si>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</si>
  <si>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</si>
  <si>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</si>
  <si>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</si>
  <si>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</si>
  <si>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</si>
  <si>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</si>
  <si>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</si>
  <si>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</si>
  <si>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</si>
  <si>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</si>
  <si>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</si>
  <si>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</si>
  <si>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</si>
  <si>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</si>
  <si>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</si>
  <si>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</si>
  <si>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</si>
  <si>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</si>
  <si>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</si>
  <si>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</si>
  <si>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</si>
  <si>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</si>
  <si>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</si>
  <si>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</si>
  <si>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</si>
  <si>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</si>
  <si>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</si>
  <si>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</si>
  <si>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</si>
  <si>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</si>
  <si>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</si>
  <si>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</si>
  <si>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</si>
  <si>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</si>
  <si>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</si>
  <si>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</si>
  <si>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</si>
  <si>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</si>
  <si>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</si>
  <si>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</si>
  <si>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</si>
  <si>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</si>
  <si>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</si>
  <si>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</si>
  <si>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</si>
  <si>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</si>
  <si>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</si>
  <si>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</si>
  <si>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</si>
  <si>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</si>
  <si>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</si>
  <si>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</si>
  <si>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</si>
  <si>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</si>
  <si>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</si>
  <si>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</si>
  <si>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</si>
  <si>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</si>
  <si>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</si>
  <si>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</si>
  <si>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</si>
  <si>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</si>
  <si>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</si>
  <si>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</si>
  <si>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</si>
  <si>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</si>
  <si>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</si>
  <si>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</si>
  <si>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</si>
  <si>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</si>
  <si>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</si>
  <si>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</si>
  <si>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</si>
  <si>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</si>
  <si>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</si>
  <si>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</si>
  <si>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</si>
  <si>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</si>
  <si>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</si>
  <si>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</si>
  <si>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</si>
  <si>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</si>
  <si>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</si>
  <si>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</si>
  <si>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</si>
  <si>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</si>
  <si>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</si>
  <si>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</si>
  <si>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</si>
  <si>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</si>
  <si>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</si>
  <si>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</si>
  <si>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</si>
  <si>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</si>
  <si>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</si>
  <si>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</si>
  <si>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</si>
  <si>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</si>
  <si>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</si>
  <si>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</si>
  <si>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</si>
  <si>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</si>
  <si>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</si>
  <si>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</si>
  <si>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</si>
  <si>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</si>
  <si>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</si>
  <si>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</si>
  <si>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</si>
  <si>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</si>
  <si>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</si>
  <si>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</si>
  <si>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</si>
  <si>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</si>
  <si>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</si>
  <si>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</si>
  <si>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</si>
  <si>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</si>
  <si>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</si>
  <si>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</si>
  <si>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</si>
  <si>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</si>
  <si>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</si>
  <si>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</si>
  <si>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</si>
  <si>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</si>
  <si>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</si>
  <si>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</si>
  <si>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</si>
  <si>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</si>
  <si>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</si>
  <si>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</si>
  <si>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</si>
  <si>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</si>
  <si>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</si>
  <si>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</si>
  <si>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</si>
  <si>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</si>
  <si>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</si>
  <si>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</si>
  <si>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</si>
  <si>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</si>
  <si>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</si>
  <si>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</si>
  <si>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</si>
  <si>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</si>
  <si>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</si>
  <si>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</si>
  <si>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</si>
  <si>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</si>
  <si>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</si>
  <si>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</si>
  <si>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</si>
  <si>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</si>
  <si>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</si>
  <si>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</si>
  <si>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</si>
  <si>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</si>
  <si>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</si>
  <si>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</si>
  <si>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</si>
  <si>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</si>
  <si>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</si>
  <si>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</si>
  <si>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</si>
  <si>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</si>
  <si>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</si>
  <si>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</si>
  <si>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</si>
  <si>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</si>
  <si>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</si>
  <si>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</si>
  <si>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</si>
  <si>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</si>
  <si>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</si>
  <si>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</si>
  <si>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</si>
  <si>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</si>
  <si>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</si>
  <si>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</si>
  <si>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</si>
  <si>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</si>
  <si>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</si>
  <si>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</si>
  <si>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</si>
  <si>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</si>
  <si>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</si>
  <si>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</si>
  <si>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</si>
  <si>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</si>
  <si>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</si>
  <si>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</si>
  <si>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</si>
  <si>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</si>
  <si>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</si>
  <si>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</si>
  <si>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</si>
  <si>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</si>
  <si>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</si>
  <si>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</si>
  <si>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</si>
  <si>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</si>
  <si>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</si>
  <si>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</si>
  <si>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</si>
  <si>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</si>
  <si>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</si>
  <si>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</si>
  <si>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</si>
  <si>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</si>
  <si>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</si>
  <si>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</si>
  <si>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</si>
  <si>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</si>
  <si>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</si>
  <si>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</si>
  <si>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</si>
  <si>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</si>
  <si>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</si>
  <si>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</si>
  <si>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</si>
  <si>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</si>
  <si>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</si>
  <si>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</si>
  <si>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</si>
  <si>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</si>
  <si>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</si>
  <si>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</si>
  <si>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</si>
  <si>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</si>
  <si>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</si>
  <si>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</si>
  <si>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</si>
  <si>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</si>
  <si>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</si>
  <si>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</si>
  <si>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</si>
  <si>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</si>
  <si>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</si>
  <si>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</si>
  <si>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</si>
  <si>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</si>
  <si>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</si>
  <si>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</si>
  <si>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</si>
  <si>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</si>
  <si>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</si>
  <si>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</si>
  <si>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</si>
  <si>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</si>
  <si>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</si>
  <si>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</si>
  <si>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</si>
  <si>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</si>
  <si>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</si>
  <si>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</si>
  <si>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</si>
  <si>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</si>
  <si>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</si>
  <si>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</si>
  <si>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</si>
  <si>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</si>
  <si>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</si>
  <si>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</si>
  <si>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</si>
  <si>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</si>
  <si>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</si>
  <si>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</si>
  <si>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</si>
  <si>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</si>
  <si>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</si>
  <si>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</si>
  <si>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</si>
  <si>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</si>
  <si>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</si>
  <si>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</si>
  <si>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</si>
  <si>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</si>
  <si>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</si>
  <si>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</si>
  <si>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</si>
  <si>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</si>
  <si>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</si>
  <si>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</si>
  <si>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</si>
  <si>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</si>
  <si>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</si>
  <si>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</si>
  <si>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</si>
  <si>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</si>
  <si>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</si>
  <si>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</si>
  <si>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</si>
  <si>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</si>
  <si>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</si>
  <si>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</si>
  <si>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</si>
  <si>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</si>
  <si>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</si>
  <si>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</si>
  <si>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</si>
  <si>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</si>
  <si>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</si>
  <si>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</si>
  <si>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</si>
  <si>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</si>
  <si>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</si>
  <si>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</si>
  <si>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</si>
  <si>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</si>
  <si>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</si>
  <si>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</si>
  <si>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</si>
  <si>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</si>
  <si>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</si>
  <si>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</si>
  <si>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</si>
  <si>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</si>
  <si>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</si>
  <si>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</si>
  <si>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</si>
  <si>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</si>
  <si>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</si>
  <si>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</si>
  <si>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</si>
  <si>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</si>
  <si>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</si>
  <si>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</si>
  <si>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</si>
  <si>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</si>
  <si>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</si>
  <si>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</si>
  <si>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</si>
  <si>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</si>
  <si>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</si>
  <si>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</si>
  <si>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</si>
  <si>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</si>
  <si>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</si>
  <si>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</si>
  <si>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</si>
  <si>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</si>
  <si>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</si>
  <si>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</si>
  <si>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</si>
  <si>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</si>
  <si>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</si>
  <si>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</si>
  <si>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</si>
  <si>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</si>
  <si>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</si>
  <si>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</si>
  <si>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</si>
  <si>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</si>
  <si>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</si>
  <si>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</si>
  <si>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</si>
  <si>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</si>
  <si>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</si>
  <si>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</si>
  <si>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</si>
  <si>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</si>
  <si>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</si>
  <si>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</si>
  <si>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</si>
  <si>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</si>
  <si>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</si>
  <si>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</si>
  <si>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</si>
  <si>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</si>
  <si>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</si>
  <si>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</si>
  <si>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</si>
  <si>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</si>
  <si>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</si>
  <si>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</si>
  <si>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</si>
  <si>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</si>
  <si>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</si>
  <si>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</si>
  <si>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</si>
  <si>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</si>
  <si>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</si>
  <si>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</si>
  <si>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</si>
  <si>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</si>
  <si>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</si>
  <si>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</si>
  <si>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</si>
  <si>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</si>
  <si>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</si>
  <si>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</si>
  <si>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</si>
  <si>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</si>
  <si>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</si>
  <si>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</si>
  <si>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</si>
  <si>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</si>
  <si>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</si>
  <si>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</si>
  <si>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</si>
  <si>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</si>
  <si>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</si>
  <si>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</si>
  <si>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</si>
  <si>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</si>
  <si>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</si>
  <si>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</si>
  <si>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</si>
  <si>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</si>
  <si>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</si>
  <si>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</si>
  <si>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</si>
  <si>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</si>
  <si>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</si>
  <si>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</si>
  <si>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</si>
  <si>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</si>
  <si>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</si>
  <si>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</si>
  <si>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</si>
  <si>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</si>
  <si>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</si>
  <si>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</si>
  <si>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</si>
  <si>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</si>
  <si>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</si>
  <si>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</si>
  <si>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</si>
  <si>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</si>
  <si>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</si>
  <si>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</si>
  <si>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</si>
  <si>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</si>
  <si>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</si>
  <si>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</si>
  <si>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</si>
  <si>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</si>
  <si>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</si>
  <si>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</si>
  <si>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</si>
  <si>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</si>
  <si>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</si>
  <si>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</si>
  <si>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</si>
  <si>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</si>
  <si>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</si>
  <si>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</si>
  <si>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</si>
  <si>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</si>
  <si>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</si>
  <si>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</si>
  <si>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</si>
  <si>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</si>
  <si>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</si>
  <si>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</si>
  <si>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</si>
  <si>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</si>
  <si>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</si>
  <si>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</si>
  <si>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</si>
  <si>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</si>
  <si>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</si>
  <si>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</si>
  <si>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</si>
  <si>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</si>
  <si>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</si>
  <si>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</si>
  <si>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</si>
  <si>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</si>
  <si>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</si>
  <si>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</si>
  <si>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</si>
  <si>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</si>
  <si>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</si>
  <si>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</si>
  <si>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</si>
  <si>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</si>
  <si>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</si>
  <si>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</si>
  <si>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</si>
  <si>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</si>
  <si>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</si>
  <si>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</si>
  <si>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</si>
  <si>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</si>
  <si>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</si>
  <si>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</si>
  <si>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</si>
  <si>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</si>
  <si>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</si>
  <si>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</si>
  <si>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</si>
  <si>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</si>
  <si>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</si>
  <si>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</si>
  <si>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</si>
  <si>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</si>
  <si>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</si>
  <si>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</si>
  <si>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</si>
  <si>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</si>
  <si>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</si>
  <si>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</si>
  <si>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</si>
  <si>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</si>
  <si>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</si>
  <si>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</si>
  <si>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</si>
  <si>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</si>
  <si>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</si>
  <si>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</si>
  <si>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</si>
  <si>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</si>
  <si>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</si>
  <si>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</si>
  <si>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</si>
  <si>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</si>
  <si>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</si>
  <si>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</si>
  <si>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</si>
  <si>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</si>
  <si>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</si>
  <si>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</si>
  <si>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</si>
  <si>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</si>
  <si>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</si>
  <si>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</si>
  <si>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</si>
  <si>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</si>
  <si>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</si>
  <si>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</si>
  <si>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</si>
  <si>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</si>
  <si>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</si>
  <si>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</si>
  <si>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</si>
  <si>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</si>
  <si>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</si>
  <si>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</si>
  <si>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</si>
  <si>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</si>
  <si>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</si>
  <si>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</si>
  <si>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</si>
  <si>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</si>
  <si>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</si>
  <si>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</si>
  <si>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</si>
  <si>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</si>
  <si>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</si>
  <si>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</si>
  <si>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</si>
  <si>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</si>
  <si>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</si>
  <si>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</si>
  <si>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</si>
  <si>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</si>
  <si>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</si>
  <si>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</si>
  <si>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</si>
  <si>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</si>
  <si>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</si>
  <si>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</si>
  <si>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</si>
  <si>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</si>
  <si>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</si>
  <si>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</si>
  <si>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</si>
  <si>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</si>
  <si>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</si>
  <si>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</si>
  <si>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</si>
  <si>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</si>
  <si>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</si>
  <si>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</si>
  <si>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</si>
  <si>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</si>
  <si>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</si>
  <si>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</si>
  <si>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</si>
  <si>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</si>
  <si>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</si>
  <si>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</si>
  <si>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</si>
  <si>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</si>
  <si>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</si>
  <si>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</si>
  <si>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</si>
  <si>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</si>
  <si>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</si>
  <si>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</si>
  <si>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</si>
  <si>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</si>
  <si>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</si>
  <si>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</si>
  <si>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</si>
  <si>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</si>
  <si>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</si>
  <si>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</si>
  <si>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</si>
  <si>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</si>
  <si>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</si>
  <si>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</si>
  <si>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</si>
  <si>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</si>
  <si>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</si>
  <si>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</si>
  <si>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</si>
  <si>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</si>
  <si>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</si>
  <si>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</si>
  <si>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</si>
  <si>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</si>
  <si>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</si>
  <si>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</si>
  <si>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</si>
  <si>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</si>
  <si>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</si>
  <si>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</si>
  <si>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</si>
  <si>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</si>
  <si>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</si>
  <si>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</si>
  <si>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</si>
  <si>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</si>
  <si>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</si>
  <si>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</si>
  <si>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</si>
  <si>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</si>
  <si>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</si>
  <si>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</si>
  <si>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</si>
  <si>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</si>
  <si>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</si>
  <si>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</si>
  <si>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</si>
  <si>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</si>
  <si>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</si>
  <si>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</si>
  <si>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</si>
  <si>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</si>
  <si>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</si>
  <si>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</si>
  <si>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</si>
  <si>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</si>
  <si>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</si>
  <si>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</si>
  <si>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</si>
  <si>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</si>
  <si>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</si>
  <si>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</si>
  <si>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</si>
  <si>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</si>
  <si>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</si>
  <si>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</si>
  <si>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</si>
  <si>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</si>
  <si>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</si>
  <si>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</si>
  <si>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</si>
  <si>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</si>
  <si>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</si>
  <si>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</si>
  <si>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</si>
  <si>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</si>
  <si>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</si>
  <si>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</si>
  <si>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</si>
  <si>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</si>
  <si>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</si>
  <si>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</si>
  <si>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</si>
  <si>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</si>
  <si>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</si>
  <si>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</si>
  <si>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</si>
  <si>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</si>
  <si>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</si>
  <si>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</si>
  <si>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</si>
  <si>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</si>
  <si>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</si>
  <si>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</si>
  <si>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</si>
  <si>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</si>
  <si>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</si>
  <si>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</si>
  <si>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</si>
  <si>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</si>
  <si>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</si>
  <si>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</si>
  <si>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</si>
  <si>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</si>
  <si>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</si>
  <si>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</si>
  <si>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</si>
  <si>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</si>
  <si>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</si>
  <si>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</si>
  <si>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</si>
  <si>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</si>
  <si>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</si>
  <si>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</si>
  <si>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</si>
  <si>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</si>
  <si>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</si>
  <si>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</si>
  <si>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</si>
  <si>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</si>
  <si>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</si>
  <si>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</si>
  <si>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</si>
  <si>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</si>
  <si>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</si>
  <si>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</si>
  <si>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</si>
  <si>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</si>
  <si>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</si>
  <si>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</si>
  <si>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</si>
  <si>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</si>
  <si>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</si>
  <si>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</si>
  <si>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</si>
  <si>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</si>
  <si>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</si>
  <si>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</si>
  <si>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</si>
  <si>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</si>
  <si>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</si>
  <si>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</si>
  <si>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</si>
  <si>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</si>
  <si>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</si>
  <si>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</si>
  <si>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</si>
  <si>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</si>
  <si>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</si>
  <si>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</si>
  <si>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</si>
  <si>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</si>
  <si>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</si>
  <si>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</si>
  <si>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</si>
  <si>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</si>
  <si>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</si>
  <si>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</si>
  <si>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</si>
  <si>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</si>
  <si>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</si>
  <si>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</si>
  <si>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</si>
  <si>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</si>
  <si>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</si>
  <si>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</si>
  <si>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</si>
  <si>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</si>
  <si>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</si>
  <si>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</si>
  <si>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</si>
  <si>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</si>
  <si>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</si>
  <si>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</si>
  <si>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</si>
  <si>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</si>
  <si>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</si>
  <si>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</si>
  <si>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</si>
  <si>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</si>
  <si>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</si>
  <si>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</si>
  <si>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</si>
  <si>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</si>
  <si>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</si>
  <si>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</si>
  <si>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</si>
  <si>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</si>
  <si>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</si>
  <si>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</si>
  <si>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</si>
  <si>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</si>
  <si>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</si>
  <si>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</si>
  <si>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</si>
  <si>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</si>
  <si>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</si>
  <si>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</si>
  <si>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</si>
  <si>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</si>
  <si>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</si>
  <si>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</si>
  <si>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</si>
  <si>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</si>
  <si>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</si>
  <si>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</si>
  <si>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</si>
  <si>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</si>
  <si>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</si>
  <si>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</si>
  <si>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</si>
  <si>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</si>
  <si>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</si>
  <si>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</si>
  <si>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</si>
  <si>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</si>
  <si>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</si>
  <si>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</si>
  <si>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</si>
  <si>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</si>
  <si>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</si>
  <si>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</si>
  <si>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</si>
  <si>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</si>
  <si>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</si>
  <si>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</si>
  <si>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</si>
  <si>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</si>
  <si>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</si>
  <si>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</si>
  <si>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</si>
  <si>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</si>
  <si>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</si>
  <si>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</si>
  <si>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</si>
  <si>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</si>
  <si>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</si>
  <si>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</si>
  <si>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</si>
  <si>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</si>
  <si>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</si>
  <si>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</si>
  <si>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</si>
  <si>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</si>
  <si>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</si>
  <si>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</si>
  <si>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</si>
  <si>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</si>
  <si>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</si>
  <si>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</si>
  <si>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</si>
  <si>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</si>
  <si>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</si>
  <si>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</si>
  <si>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</si>
  <si>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</si>
  <si>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</si>
  <si>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</si>
  <si>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</si>
  <si>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</si>
  <si>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</si>
  <si>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</si>
  <si>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</si>
  <si>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</si>
  <si>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</si>
  <si>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</si>
  <si>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</si>
  <si>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</si>
  <si>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</si>
  <si>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</si>
  <si>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</si>
  <si>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</si>
  <si>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</si>
  <si>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</si>
  <si>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</si>
  <si>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</si>
  <si>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</si>
  <si>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</si>
  <si>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</si>
  <si>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</si>
  <si>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</si>
  <si>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</si>
  <si>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</si>
  <si>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</si>
  <si>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</si>
  <si>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</si>
  <si>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</si>
  <si>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</si>
  <si>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</si>
  <si>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</si>
  <si>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</si>
  <si>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</si>
  <si>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</si>
  <si>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</si>
  <si>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</si>
  <si>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</si>
  <si>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</si>
  <si>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</si>
  <si>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</si>
  <si>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</si>
  <si>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</si>
  <si>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</si>
  <si>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</si>
  <si>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</si>
  <si>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</si>
  <si>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</si>
  <si>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</si>
  <si>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</si>
  <si>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</si>
  <si>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</si>
  <si>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</si>
  <si>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</si>
  <si>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</si>
  <si>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</si>
  <si>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</si>
  <si>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</si>
  <si>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</si>
  <si>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</si>
  <si>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</si>
  <si>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</si>
  <si>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</si>
  <si>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</si>
  <si>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</si>
  <si>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</si>
  <si>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</si>
  <si>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</si>
  <si>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</si>
  <si>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</si>
  <si>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</si>
  <si>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</si>
  <si>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</si>
  <si>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</si>
  <si>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</si>
  <si>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</si>
  <si>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</si>
  <si>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</si>
  <si>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</si>
  <si>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</si>
  <si>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</si>
  <si>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</si>
  <si>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</si>
  <si>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</si>
  <si>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</si>
  <si>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</si>
  <si>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</si>
  <si>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</si>
  <si>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</si>
  <si>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</si>
  <si>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</si>
  <si>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</si>
  <si>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</si>
  <si>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</si>
  <si>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</si>
  <si>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</si>
  <si>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</si>
  <si>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</si>
  <si>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</si>
  <si>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</si>
  <si>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</si>
  <si>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</si>
  <si>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</si>
  <si>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</si>
  <si>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</si>
  <si>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</si>
  <si>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</si>
  <si>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</si>
  <si>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</si>
  <si>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</si>
  <si>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</si>
  <si>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</si>
  <si>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</si>
  <si>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</si>
  <si>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</si>
  <si>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</si>
  <si>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</si>
  <si>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</si>
  <si>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</si>
  <si>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</si>
  <si>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</si>
  <si>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</si>
  <si>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</si>
  <si>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</si>
  <si>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</si>
  <si>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</si>
  <si>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</si>
  <si>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</si>
  <si>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</si>
  <si>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</si>
  <si>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</si>
  <si>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</si>
  <si>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</si>
  <si>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</si>
  <si>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</si>
  <si>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</si>
  <si>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</si>
  <si>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</si>
  <si>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</si>
  <si>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</si>
  <si>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</si>
  <si>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</si>
  <si>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</si>
  <si>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</si>
  <si>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</si>
  <si>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</si>
  <si>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</si>
  <si>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</si>
  <si>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</si>
  <si>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</si>
  <si>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</si>
  <si>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</si>
  <si>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</si>
  <si>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</si>
  <si>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</si>
  <si>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</si>
  <si>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</si>
  <si>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</si>
  <si>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</si>
  <si>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</si>
  <si>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</si>
  <si>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</si>
  <si>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</si>
  <si>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</si>
  <si>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</si>
  <si>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</si>
  <si>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</si>
  <si>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</si>
  <si>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</si>
  <si>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</si>
  <si>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</si>
  <si>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</si>
  <si>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</si>
  <si>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</si>
  <si>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</si>
  <si>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</si>
  <si>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</si>
  <si>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</si>
  <si>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</si>
  <si>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</si>
  <si>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</si>
  <si>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</si>
  <si>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</si>
  <si>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</si>
  <si>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</si>
  <si>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</si>
  <si>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</si>
  <si>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</si>
  <si>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</si>
  <si>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</si>
  <si>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</si>
  <si>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</si>
  <si>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</si>
  <si>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</si>
  <si>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</si>
  <si>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</si>
  <si>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</si>
  <si>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</si>
  <si>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</si>
  <si>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</si>
  <si>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</si>
  <si>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</si>
  <si>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</si>
  <si>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</si>
  <si>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</si>
  <si>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</si>
  <si>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</si>
  <si>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</si>
  <si>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</si>
  <si>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</si>
  <si>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</si>
  <si>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</si>
  <si>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</si>
  <si>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</si>
  <si>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</si>
  <si>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</si>
  <si>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</si>
  <si>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</si>
  <si>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</si>
  <si>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</si>
  <si>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</si>
  <si>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</si>
  <si>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</si>
  <si>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</si>
  <si>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</si>
  <si>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</si>
  <si>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</si>
  <si>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</si>
  <si>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</si>
  <si>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</si>
  <si>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</si>
  <si>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</si>
  <si>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</si>
  <si>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</si>
  <si>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</si>
  <si>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</si>
  <si>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</si>
  <si>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</si>
  <si>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</si>
  <si>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</si>
  <si>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</si>
  <si>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</si>
  <si>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</si>
  <si>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</si>
  <si>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</si>
  <si>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</si>
  <si>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</si>
  <si>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</si>
  <si>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</si>
  <si>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</si>
  <si>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</si>
  <si>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</si>
  <si>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</si>
  <si>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</si>
  <si>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</si>
  <si>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</si>
  <si>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</si>
  <si>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</si>
  <si>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</si>
  <si>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</si>
  <si>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</si>
  <si>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</si>
  <si>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</si>
  <si>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</si>
  <si>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</si>
  <si>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</si>
  <si>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</si>
  <si>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</si>
  <si>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</si>
  <si>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</si>
  <si>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</si>
  <si>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</si>
  <si>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</si>
  <si>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</si>
  <si>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</si>
  <si>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</si>
  <si>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</si>
  <si>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</si>
  <si>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</si>
  <si>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</si>
  <si>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</si>
  <si>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</si>
  <si>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</si>
  <si>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</si>
  <si>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</si>
  <si>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</si>
  <si>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</si>
  <si>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</si>
  <si>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</si>
  <si>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</si>
  <si>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</si>
  <si>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</si>
  <si>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</si>
  <si>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</si>
  <si>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</si>
  <si>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</si>
  <si>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</si>
  <si>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</si>
  <si>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</si>
  <si>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</si>
  <si>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</si>
  <si>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</si>
  <si>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</si>
  <si>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</si>
  <si>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</si>
  <si>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</si>
  <si>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</si>
  <si>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</si>
  <si>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</si>
  <si>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</si>
  <si>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</si>
  <si>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</si>
  <si>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</si>
  <si>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</si>
  <si>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</si>
  <si>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</si>
  <si>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</si>
  <si>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</si>
  <si>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</si>
  <si>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</si>
  <si>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</si>
  <si>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</si>
  <si>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</si>
  <si>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</si>
  <si>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</si>
  <si>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</si>
  <si>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</si>
  <si>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</si>
  <si>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</si>
  <si>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</si>
  <si>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</si>
  <si>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</si>
  <si>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</si>
  <si>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</si>
  <si>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</si>
  <si>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</si>
  <si>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</si>
  <si>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</si>
  <si>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</si>
  <si>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</si>
  <si>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</si>
  <si>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</si>
  <si>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</si>
  <si>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</si>
  <si>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</si>
  <si>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</si>
  <si>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</si>
  <si>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</si>
  <si>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</si>
  <si>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</si>
  <si>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</si>
  <si>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</si>
  <si>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</si>
  <si>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</si>
  <si>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</si>
  <si>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</si>
  <si>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</si>
  <si>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</si>
  <si>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</si>
  <si>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</si>
  <si>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</si>
  <si>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</si>
  <si>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</si>
  <si>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</si>
  <si>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</si>
  <si>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</si>
  <si>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</si>
  <si>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</si>
  <si>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</si>
  <si>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</si>
  <si>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</si>
  <si>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</si>
  <si>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</si>
  <si>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</si>
  <si>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</si>
  <si>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</si>
  <si>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</si>
  <si>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</si>
  <si>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</si>
  <si>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</si>
  <si>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</si>
  <si>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</si>
  <si>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</si>
  <si>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</si>
  <si>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</si>
  <si>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</si>
  <si>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</si>
  <si>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</si>
  <si>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</si>
  <si>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</si>
  <si>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</si>
  <si>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</si>
  <si>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</si>
  <si>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</si>
  <si>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</si>
  <si>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</si>
  <si>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</si>
  <si>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</si>
  <si>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</si>
  <si>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</si>
  <si>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</si>
  <si>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</si>
  <si>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</si>
  <si>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</si>
  <si>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</si>
  <si>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</si>
  <si>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</si>
  <si>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</si>
  <si>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</si>
  <si>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</si>
  <si>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</si>
  <si>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</si>
  <si>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</si>
  <si>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</si>
  <si>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</si>
  <si>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</si>
  <si>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</si>
  <si>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</si>
  <si>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</si>
  <si>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</si>
  <si>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</si>
  <si>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</si>
  <si>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</si>
  <si>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</si>
  <si>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</si>
  <si>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</si>
  <si>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</si>
  <si>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</si>
  <si>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</si>
  <si>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</si>
  <si>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</si>
  <si>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</si>
  <si>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</si>
  <si>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</si>
  <si>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</si>
  <si>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</si>
  <si>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</si>
  <si>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</si>
  <si>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</si>
  <si>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</si>
  <si>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</si>
  <si>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</si>
  <si>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</si>
  <si>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</si>
  <si>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</si>
  <si>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</si>
  <si>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</si>
  <si>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</si>
  <si>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</si>
  <si>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</si>
  <si>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</si>
  <si>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</si>
  <si>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</si>
  <si>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</si>
  <si>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</si>
  <si>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</si>
  <si>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</si>
  <si>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</si>
  <si>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</si>
  <si>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</si>
  <si>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</si>
  <si>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</si>
  <si>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</si>
  <si>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</si>
  <si>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</si>
  <si>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</si>
  <si>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</si>
  <si>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</si>
  <si>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</si>
  <si>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</si>
  <si>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</si>
  <si>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</si>
  <si>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</si>
  <si>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</si>
  <si>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</si>
  <si>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</si>
  <si>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</si>
  <si>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</si>
  <si>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</si>
  <si>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</si>
  <si>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</si>
  <si>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</si>
  <si>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</si>
  <si>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</si>
  <si>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</si>
  <si>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</si>
  <si>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</si>
  <si>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</si>
  <si>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</si>
  <si>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</si>
  <si>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</si>
  <si>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</si>
  <si>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</si>
  <si>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</si>
  <si>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</si>
  <si>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</si>
  <si>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</si>
  <si>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</si>
  <si>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</si>
  <si>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</si>
  <si>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</si>
  <si>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</si>
  <si>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</si>
  <si>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</si>
  <si>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</si>
  <si>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</si>
  <si>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</si>
  <si>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</si>
  <si>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</si>
  <si>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</si>
  <si>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</si>
  <si>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</si>
  <si>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</si>
  <si>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</si>
  <si>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</si>
  <si>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</si>
  <si>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</si>
  <si>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</si>
  <si>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</si>
  <si>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</si>
  <si>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</si>
  <si>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</si>
  <si>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</si>
  <si>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</si>
  <si>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</si>
  <si>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</si>
  <si>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</si>
  <si>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</si>
  <si>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</si>
  <si>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</si>
  <si>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</si>
  <si>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</si>
  <si>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</si>
  <si>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</si>
  <si>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</si>
  <si>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</si>
  <si>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</si>
  <si>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</si>
  <si>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</si>
  <si>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</si>
  <si>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</si>
  <si>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</si>
  <si>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</si>
  <si>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</si>
  <si>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</si>
  <si>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</si>
  <si>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</si>
  <si>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</si>
  <si>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</si>
  <si>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</si>
  <si>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</si>
  <si>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</si>
  <si>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</si>
  <si>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</si>
  <si>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</si>
  <si>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</si>
  <si>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</si>
  <si>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</si>
  <si>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</si>
  <si>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</si>
  <si>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</si>
  <si>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</si>
  <si>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</si>
  <si>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</si>
  <si>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</si>
  <si>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</si>
  <si>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</si>
  <si>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</si>
  <si>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</si>
  <si>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</si>
  <si>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</si>
  <si>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</si>
  <si>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</si>
  <si>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</si>
  <si>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</si>
  <si>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</si>
  <si>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</si>
  <si>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</si>
  <si>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</si>
  <si>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</si>
  <si>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</si>
  <si>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</si>
  <si>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</si>
  <si>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</si>
  <si>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</si>
  <si>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</si>
  <si>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</si>
  <si>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</si>
  <si>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</si>
  <si>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</si>
  <si>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</si>
  <si>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</si>
  <si>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</si>
  <si>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</si>
  <si>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</si>
  <si>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</si>
  <si>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</si>
  <si>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</si>
  <si>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</si>
  <si>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</si>
  <si>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</si>
  <si>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</si>
  <si>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</si>
  <si>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</si>
  <si>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</si>
  <si>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</si>
  <si>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</si>
  <si>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</si>
  <si>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</si>
  <si>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</si>
  <si>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</si>
  <si>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</si>
  <si>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</si>
  <si>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</si>
  <si>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</si>
  <si>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</si>
  <si>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</si>
  <si>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</si>
  <si>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</si>
  <si>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</si>
  <si>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</si>
  <si>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</si>
  <si>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</si>
  <si>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</si>
  <si>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</si>
  <si>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</si>
  <si>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</si>
  <si>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</si>
  <si>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</si>
  <si>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</si>
  <si>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</si>
  <si>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</si>
  <si>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</si>
  <si>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</si>
  <si>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</si>
  <si>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</si>
  <si>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</si>
  <si>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</si>
  <si>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</si>
  <si>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</si>
  <si>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</si>
  <si>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</si>
  <si>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</si>
  <si>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</si>
  <si>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</si>
  <si>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</si>
  <si>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</si>
  <si>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</si>
  <si>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</si>
  <si>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</si>
  <si>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</si>
  <si>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</si>
  <si>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</si>
  <si>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</si>
  <si>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</si>
  <si>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</si>
  <si>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</si>
  <si>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</si>
  <si>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</si>
  <si>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</si>
  <si>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</si>
  <si>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</si>
  <si>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</si>
  <si>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</si>
  <si>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</si>
  <si>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</si>
  <si>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</si>
  <si>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</si>
  <si>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</si>
  <si>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</si>
  <si>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</si>
  <si>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</si>
  <si>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</si>
  <si>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</si>
  <si>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</si>
  <si>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</si>
  <si>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</si>
  <si>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</si>
  <si>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</si>
  <si>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</si>
  <si>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</si>
  <si>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</si>
  <si>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</si>
  <si>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</si>
  <si>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</si>
  <si>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</si>
  <si>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</si>
  <si>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</si>
  <si>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</si>
  <si>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</si>
  <si>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</si>
  <si>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</si>
  <si>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</si>
  <si>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</si>
  <si>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</si>
  <si>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</si>
  <si>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</si>
  <si>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</si>
  <si>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</si>
  <si>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</si>
  <si>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</si>
  <si>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</si>
  <si>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</si>
  <si>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</si>
  <si>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</si>
  <si>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</si>
  <si>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</si>
  <si>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</si>
  <si>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</si>
  <si>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</si>
  <si>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</si>
  <si>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</si>
  <si>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</si>
  <si>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</si>
  <si>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</si>
  <si>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</si>
  <si>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</si>
  <si>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</si>
  <si>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</si>
  <si>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</si>
  <si>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</si>
  <si>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</si>
  <si>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</si>
  <si>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</si>
  <si>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</si>
  <si>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</si>
  <si>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</si>
  <si>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</si>
  <si>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</si>
  <si>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</si>
  <si>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</si>
  <si>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</si>
  <si>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</si>
  <si>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</si>
  <si>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</si>
  <si>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</si>
  <si>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</si>
  <si>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</si>
  <si>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</si>
  <si>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</si>
  <si>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</si>
  <si>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</si>
  <si>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</si>
  <si>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</si>
  <si>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</si>
  <si>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</si>
  <si>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</si>
  <si>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</si>
  <si>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</si>
  <si>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</si>
  <si>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</si>
  <si>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</si>
  <si>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</si>
  <si>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</si>
  <si>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</si>
  <si>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</si>
  <si>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</si>
  <si>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</si>
  <si>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</si>
  <si>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</si>
  <si>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</si>
  <si>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</si>
  <si>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</si>
  <si>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</si>
  <si>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</si>
  <si>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</si>
  <si>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</si>
  <si>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</si>
  <si>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</si>
  <si>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</si>
  <si>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</si>
  <si>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</si>
  <si>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</si>
  <si>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</si>
  <si>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</si>
  <si>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</si>
  <si>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</si>
  <si>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</si>
  <si>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</si>
  <si>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</si>
  <si>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</si>
  <si>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</si>
  <si>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</si>
  <si>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</si>
  <si>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</si>
  <si>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</si>
  <si>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</si>
  <si>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</si>
  <si>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</si>
  <si>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</si>
  <si>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</si>
  <si>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</si>
  <si>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</si>
  <si>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</si>
  <si>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</si>
  <si>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</si>
  <si>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</si>
  <si>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</si>
  <si>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</si>
  <si>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</si>
  <si>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</si>
  <si>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</si>
  <si>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</si>
  <si>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</si>
  <si>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</si>
  <si>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</si>
  <si>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</si>
  <si>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</si>
  <si>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</si>
  <si>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</si>
  <si>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</si>
  <si>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</si>
  <si>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</si>
  <si>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</si>
  <si>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</si>
  <si>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</si>
  <si>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</si>
  <si>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</si>
  <si>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</si>
  <si>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</si>
  <si>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</si>
  <si>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</si>
  <si>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</si>
  <si>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</si>
  <si>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</si>
  <si>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</si>
  <si>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</si>
  <si>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</si>
  <si>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</si>
  <si>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</si>
  <si>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</si>
  <si>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</si>
  <si>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</si>
  <si>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</si>
  <si>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</si>
  <si>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</si>
  <si>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</si>
  <si>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</si>
  <si>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</si>
  <si>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</si>
  <si>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</si>
  <si>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</si>
  <si>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</si>
  <si>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</si>
  <si>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</si>
  <si>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</si>
  <si>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</si>
  <si>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</si>
  <si>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</si>
  <si>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</si>
  <si>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</si>
  <si>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</si>
  <si>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</si>
  <si>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</si>
  <si>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</si>
  <si>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</si>
  <si>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</si>
  <si>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</si>
  <si>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</si>
  <si>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</si>
  <si>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</si>
  <si>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</si>
  <si>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</si>
  <si>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</si>
  <si>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</si>
  <si>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</si>
  <si>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</si>
  <si>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</si>
  <si>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</si>
  <si>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</si>
  <si>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</si>
  <si>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</si>
  <si>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</si>
  <si>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</si>
  <si>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</si>
  <si>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</si>
  <si>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</si>
  <si>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</si>
  <si>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</si>
  <si>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</si>
  <si>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</si>
  <si>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</si>
  <si>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</si>
  <si>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</si>
  <si>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</si>
  <si>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</si>
  <si>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</si>
  <si>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</si>
  <si>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</si>
  <si>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</si>
  <si>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</si>
  <si>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</si>
  <si>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</si>
  <si>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</si>
  <si>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</si>
  <si>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</si>
  <si>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</si>
  <si>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</si>
  <si>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</si>
  <si>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</si>
  <si>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</si>
  <si>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</si>
  <si>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</si>
  <si>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</si>
  <si>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</si>
  <si>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</si>
  <si>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</si>
  <si>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</si>
  <si>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</si>
  <si>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</si>
  <si>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</si>
  <si>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</si>
  <si>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</si>
  <si>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</si>
  <si>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</si>
  <si>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</si>
  <si>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</si>
  <si>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</si>
  <si>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</si>
  <si>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</si>
  <si>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</si>
  <si>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</si>
  <si>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</si>
  <si>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</si>
  <si>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</si>
  <si>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</si>
  <si>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</si>
  <si>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</si>
  <si>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</si>
  <si>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</si>
  <si>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</si>
  <si>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</si>
  <si>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</si>
  <si>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</si>
  <si>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</si>
  <si>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</si>
  <si>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</si>
  <si>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</si>
  <si>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</si>
  <si>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</si>
  <si>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</si>
  <si>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</si>
  <si>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</si>
  <si>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</si>
  <si>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</si>
  <si>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</si>
  <si>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</si>
  <si>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</si>
  <si>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</si>
  <si>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</si>
  <si>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</si>
  <si>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</si>
  <si>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</si>
  <si>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</si>
  <si>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</si>
  <si>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</si>
  <si>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</si>
  <si>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</si>
  <si>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</si>
  <si>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</si>
  <si>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</si>
  <si>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</si>
  <si>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</si>
  <si>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</si>
  <si>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</si>
  <si>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</si>
  <si>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</si>
  <si>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</si>
  <si>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</si>
  <si>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</si>
  <si>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</si>
  <si>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</si>
  <si>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</si>
  <si>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</si>
  <si>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</si>
  <si>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</si>
  <si>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</si>
  <si>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</si>
  <si>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</si>
  <si>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</si>
  <si>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</si>
  <si>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</si>
  <si>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</si>
  <si>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</si>
  <si>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</si>
  <si>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</si>
  <si>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</si>
  <si>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</si>
  <si>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</si>
  <si>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</si>
  <si>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</si>
  <si>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</si>
  <si>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</si>
  <si>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</si>
  <si>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</si>
  <si>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</si>
  <si>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</si>
  <si>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</si>
  <si>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</si>
  <si>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</si>
  <si>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</si>
  <si>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</si>
  <si>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</si>
  <si>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</si>
  <si>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</si>
  <si>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</si>
  <si>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</si>
  <si>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</si>
  <si>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</si>
  <si>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</si>
  <si>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</si>
  <si>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</si>
  <si>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</si>
  <si>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</si>
  <si>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</si>
  <si>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</si>
  <si>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</si>
  <si>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</si>
  <si>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</si>
  <si>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</si>
  <si>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</si>
  <si>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</si>
  <si>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</si>
  <si>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</si>
  <si>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</si>
  <si>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</si>
  <si>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</si>
  <si>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</si>
  <si>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</si>
  <si>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</si>
  <si>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</si>
  <si>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</si>
  <si>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</si>
  <si>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</si>
  <si>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</si>
  <si>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</si>
  <si>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</si>
  <si>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</si>
  <si>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</si>
  <si>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</si>
  <si>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</si>
  <si>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</si>
  <si>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</si>
  <si>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</si>
  <si>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</si>
  <si>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</si>
  <si>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</si>
  <si>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</si>
  <si>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</si>
  <si>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</si>
  <si>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</si>
  <si>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</si>
  <si>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</si>
  <si>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</si>
  <si>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</si>
  <si>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</si>
  <si>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</si>
  <si>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</si>
  <si>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</si>
  <si>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</si>
  <si>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</si>
  <si>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</si>
  <si>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</si>
  <si>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</si>
  <si>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</si>
  <si>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</si>
  <si>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</si>
  <si>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</si>
  <si>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</si>
  <si>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</si>
  <si>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</si>
  <si>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</si>
  <si>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</si>
  <si>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</si>
  <si>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</si>
  <si>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</si>
  <si>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</si>
  <si>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</si>
  <si>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</si>
  <si>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</si>
  <si>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</si>
  <si>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</si>
  <si>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</si>
  <si>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</si>
  <si>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</si>
  <si>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</si>
  <si>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</si>
  <si>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</si>
  <si>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</si>
  <si>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</si>
  <si>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</si>
  <si>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</si>
  <si>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</si>
  <si>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</si>
  <si>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</si>
  <si>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</si>
  <si>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</si>
  <si>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</si>
  <si>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</si>
  <si>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</si>
  <si>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</si>
  <si>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</si>
  <si>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</si>
  <si>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</si>
  <si>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</si>
  <si>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</si>
  <si>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</si>
  <si>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</si>
  <si>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</si>
  <si>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</si>
  <si>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</si>
  <si>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</si>
  <si>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</si>
  <si>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</si>
  <si>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</si>
  <si>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</si>
  <si>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</si>
  <si>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</si>
  <si>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</si>
  <si>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</si>
  <si>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</si>
  <si>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</si>
  <si>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</si>
  <si>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</si>
  <si>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</si>
  <si>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</si>
  <si>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</si>
  <si>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</si>
  <si>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</si>
  <si>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</si>
  <si>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</si>
  <si>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</si>
  <si>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</si>
  <si>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</si>
  <si>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</si>
  <si>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</si>
  <si>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</si>
  <si>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</si>
  <si>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</si>
  <si>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</si>
  <si>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</si>
  <si>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</si>
  <si>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</si>
  <si>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</si>
  <si>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</si>
  <si>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</si>
  <si>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</si>
  <si>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</si>
  <si>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</si>
  <si>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</si>
  <si>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</si>
  <si>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</si>
  <si>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</si>
  <si>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</si>
  <si>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</si>
  <si>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</si>
  <si>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</si>
  <si>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</si>
  <si>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</si>
  <si>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</si>
  <si>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</si>
  <si>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</si>
  <si>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</si>
  <si>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</si>
  <si>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</si>
  <si>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</si>
  <si>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</si>
  <si>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</si>
  <si>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</si>
  <si>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</si>
  <si>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</si>
  <si>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</si>
  <si>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</si>
  <si>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</si>
  <si>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</si>
  <si>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</si>
  <si>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</si>
  <si>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</si>
  <si>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</si>
  <si>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</si>
  <si>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</si>
  <si>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</si>
  <si>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</si>
  <si>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</si>
  <si>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</si>
  <si>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</si>
  <si>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</si>
  <si>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</si>
  <si>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</si>
  <si>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</si>
  <si>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</si>
  <si>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</si>
  <si>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</si>
  <si>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</si>
  <si>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</si>
  <si>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</si>
  <si>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</si>
  <si>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</si>
  <si>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</si>
  <si>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</si>
  <si>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</si>
  <si>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</si>
  <si>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</si>
  <si>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</si>
  <si>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</si>
  <si>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</si>
  <si>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</si>
  <si>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</si>
  <si>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</si>
  <si>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</si>
  <si>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</si>
  <si>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</si>
  <si>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</si>
  <si>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</si>
  <si>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</si>
  <si>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</si>
  <si>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</si>
  <si>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</si>
  <si>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</si>
  <si>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</si>
  <si>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</si>
  <si>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</si>
  <si>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</si>
  <si>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</si>
  <si>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</si>
  <si>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</si>
  <si>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</si>
  <si>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</si>
  <si>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</si>
  <si>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</si>
  <si>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</si>
  <si>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</si>
  <si>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</si>
  <si>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</si>
  <si>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</si>
  <si>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</si>
  <si>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</si>
  <si>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</si>
  <si>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</si>
  <si>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</si>
  <si>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</si>
  <si>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</si>
  <si>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</si>
  <si>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</si>
  <si>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</si>
  <si>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</si>
  <si>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</si>
  <si>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</si>
  <si>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</si>
  <si>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</si>
  <si>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</si>
  <si>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</si>
  <si>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</si>
  <si>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</si>
  <si>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</si>
  <si>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</si>
  <si>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</si>
  <si>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</si>
  <si>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</si>
  <si>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</si>
  <si>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</si>
  <si>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</si>
  <si>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</si>
  <si>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</si>
  <si>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</si>
  <si>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</si>
  <si>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</si>
  <si>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</si>
  <si>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</si>
  <si>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</si>
  <si>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</si>
  <si>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</si>
  <si>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</si>
  <si>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</si>
  <si>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</si>
  <si>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</si>
  <si>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</si>
  <si>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</si>
  <si>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</si>
  <si>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</si>
  <si>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</si>
  <si>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</si>
  <si>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</si>
  <si>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</si>
  <si>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</si>
  <si>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</si>
  <si>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</si>
  <si>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</si>
  <si>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</si>
  <si>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</si>
  <si>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</si>
  <si>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</si>
  <si>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</si>
  <si>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</si>
  <si>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</si>
  <si>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</si>
  <si>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</si>
  <si>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</si>
  <si>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</si>
  <si>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</si>
  <si>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</si>
  <si>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</si>
  <si>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</si>
  <si>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</si>
  <si>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</si>
  <si>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</si>
  <si>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</si>
  <si>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</si>
  <si>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</si>
  <si>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</si>
  <si>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</si>
  <si>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</si>
  <si>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</si>
  <si>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</si>
  <si>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</si>
  <si>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</si>
  <si>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</si>
  <si>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</si>
  <si>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</si>
  <si>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</si>
  <si>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</si>
  <si>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</si>
  <si>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</si>
  <si>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</si>
  <si>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</si>
  <si>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</si>
  <si>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</si>
  <si>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</si>
  <si>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</si>
  <si>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</si>
  <si>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</si>
  <si>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</si>
  <si>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</si>
  <si>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</si>
  <si>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</si>
  <si>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</si>
  <si>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</si>
  <si>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</si>
  <si>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</si>
  <si>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</si>
  <si>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</si>
  <si>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</si>
  <si>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</si>
  <si>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</si>
  <si>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</si>
  <si>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</si>
  <si>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</si>
  <si>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</si>
  <si>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</si>
  <si>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</si>
  <si>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</si>
  <si>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</si>
  <si>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</si>
  <si>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</si>
  <si>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</si>
  <si>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</si>
  <si>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</si>
  <si>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</si>
  <si>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</si>
  <si>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</si>
  <si>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</si>
  <si>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</si>
  <si>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</si>
  <si>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</si>
  <si>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</si>
  <si>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</si>
  <si>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</si>
  <si>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</si>
  <si>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</si>
  <si>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</si>
  <si>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</si>
  <si>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</si>
  <si>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</si>
  <si>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</si>
  <si>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</si>
  <si>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</si>
  <si>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</si>
  <si>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</si>
  <si>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</si>
  <si>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</si>
  <si>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</si>
  <si>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</si>
  <si>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</si>
  <si>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</si>
  <si>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</si>
  <si>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</si>
  <si>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</si>
  <si>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</si>
  <si>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</si>
  <si>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</si>
  <si>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</si>
  <si>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</si>
  <si>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</si>
  <si>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</si>
  <si>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</si>
  <si>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</si>
  <si>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</si>
  <si>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</si>
  <si>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</si>
  <si>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</si>
  <si>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</si>
  <si>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</si>
  <si>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</si>
  <si>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</si>
  <si>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</si>
  <si>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</si>
  <si>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</si>
  <si>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</si>
  <si>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</si>
  <si>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</si>
  <si>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</si>
  <si>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</si>
  <si>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</si>
  <si>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</si>
  <si>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</si>
  <si>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</si>
  <si>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</si>
  <si>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</si>
  <si>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</si>
  <si>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</si>
  <si>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</si>
  <si>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</si>
  <si>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</si>
  <si>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</si>
  <si>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</si>
  <si>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</si>
  <si>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</si>
  <si>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</si>
  <si>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</si>
  <si>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</si>
  <si>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</si>
  <si>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</si>
  <si>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</si>
  <si>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</si>
  <si>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</si>
  <si>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</si>
  <si>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</si>
  <si>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</si>
  <si>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</si>
  <si>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</si>
  <si>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</si>
  <si>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</si>
  <si>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</si>
  <si>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</si>
  <si>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</si>
  <si>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</si>
  <si>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</si>
  <si>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</si>
  <si>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</si>
  <si>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</si>
  <si>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</si>
  <si>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</si>
  <si>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</si>
  <si>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</si>
  <si>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</si>
  <si>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</si>
  <si>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</si>
  <si>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</si>
  <si>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</si>
  <si>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</si>
  <si>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</si>
  <si>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</si>
  <si>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</si>
  <si>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</si>
  <si>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</si>
  <si>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</si>
  <si>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</si>
  <si>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</si>
  <si>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</si>
  <si>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</si>
  <si>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</si>
  <si>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</si>
  <si>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</si>
  <si>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</si>
  <si>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</si>
  <si>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</si>
  <si>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</si>
  <si>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</si>
  <si>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</si>
  <si>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</si>
  <si>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</si>
  <si>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</si>
  <si>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</si>
  <si>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</si>
  <si>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</si>
  <si>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</si>
  <si>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</si>
  <si>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</si>
  <si>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</si>
  <si>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</si>
  <si>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</si>
  <si>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</si>
  <si>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</si>
  <si>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</si>
  <si>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</si>
  <si>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</si>
  <si>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</si>
  <si>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</si>
  <si>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</si>
  <si>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</si>
  <si>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</si>
  <si>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</si>
  <si>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</si>
  <si>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</si>
  <si>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</si>
  <si>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</si>
  <si>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</si>
  <si>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</si>
  <si>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</si>
  <si>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</si>
  <si>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</si>
  <si>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</si>
  <si>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</si>
  <si>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</si>
  <si>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</si>
  <si>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</si>
  <si>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</si>
  <si>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</si>
  <si>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</si>
  <si>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</si>
  <si>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</si>
  <si>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</si>
  <si>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</si>
  <si>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</si>
  <si>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</si>
  <si>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</si>
  <si>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</si>
  <si>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</si>
  <si>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</si>
  <si>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</si>
  <si>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</si>
  <si>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</si>
  <si>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</si>
  <si>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</si>
  <si>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</si>
  <si>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</si>
  <si>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</si>
  <si>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</si>
  <si>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</si>
  <si>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</si>
  <si>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</si>
  <si>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</si>
  <si>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</si>
  <si>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</si>
  <si>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</si>
  <si>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</si>
  <si>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</si>
  <si>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</si>
  <si>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</si>
  <si>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</si>
  <si>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</si>
  <si>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</si>
  <si>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</si>
  <si>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</si>
  <si>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</si>
  <si>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</si>
  <si>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</si>
  <si>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</si>
  <si>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</si>
  <si>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</si>
  <si>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</si>
  <si>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</si>
  <si>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</si>
  <si>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</si>
  <si>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</si>
  <si>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</si>
  <si>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</si>
  <si>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</si>
  <si>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</si>
  <si>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</si>
  <si>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</si>
  <si>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</si>
  <si>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</si>
  <si>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</si>
  <si>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</si>
  <si>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</si>
  <si>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</si>
  <si>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</si>
  <si>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</si>
  <si>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</si>
  <si>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</si>
  <si>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</si>
  <si>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</si>
  <si>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</si>
  <si>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</si>
  <si>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</si>
  <si>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</si>
  <si>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</si>
  <si>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</si>
  <si>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</si>
  <si>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</si>
  <si>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</si>
  <si>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</si>
  <si>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</si>
  <si>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</si>
  <si>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</si>
  <si>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</si>
  <si>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</si>
  <si>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</si>
  <si>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</si>
  <si>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</si>
  <si>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</si>
  <si>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</si>
  <si>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</si>
  <si>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</si>
  <si>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</si>
  <si>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</si>
  <si>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</si>
  <si>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</si>
  <si>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</si>
  <si>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</si>
  <si>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</si>
  <si>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</si>
  <si>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</si>
  <si>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</si>
  <si>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</si>
  <si>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</si>
  <si>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</si>
  <si>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</si>
  <si>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</si>
  <si>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</si>
  <si>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</si>
  <si>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</si>
  <si>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</si>
  <si>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</si>
  <si>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</si>
  <si>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</si>
  <si>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</si>
  <si>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</si>
  <si>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</si>
  <si>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</si>
  <si>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</si>
  <si>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</si>
  <si>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</si>
  <si>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</si>
  <si>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</si>
  <si>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</si>
  <si>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</si>
  <si>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</si>
  <si>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</si>
  <si>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</si>
  <si>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</si>
  <si>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</si>
  <si>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</si>
  <si>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</si>
  <si>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</si>
  <si>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</si>
  <si>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</si>
  <si>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</si>
  <si>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</si>
  <si>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</si>
  <si>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</si>
  <si>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</si>
  <si>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</si>
  <si>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</si>
  <si>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</si>
  <si>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</si>
  <si>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</si>
  <si>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</si>
  <si>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</si>
  <si>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</si>
  <si>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</si>
  <si>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</si>
  <si>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</si>
  <si>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</si>
  <si>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</si>
  <si>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</si>
  <si>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</si>
  <si>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</si>
  <si>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</si>
  <si>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</si>
  <si>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</si>
  <si>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</si>
  <si>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</si>
  <si>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</si>
  <si>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</si>
  <si>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</si>
  <si>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</si>
  <si>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</si>
  <si>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</si>
  <si>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</si>
  <si>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</si>
  <si>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</si>
  <si>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</si>
  <si>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</si>
  <si>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</si>
  <si>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</si>
  <si>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</si>
  <si>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</si>
  <si>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</si>
  <si>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</si>
  <si>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</si>
  <si>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</si>
  <si>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</si>
  <si>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</si>
  <si>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</si>
  <si>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</si>
  <si>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</si>
  <si>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</si>
  <si>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</si>
  <si>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</si>
  <si>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</si>
  <si>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</si>
  <si>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</si>
  <si>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</si>
  <si>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</si>
  <si>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</si>
  <si>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</si>
  <si>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</si>
  <si>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</si>
  <si>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</si>
  <si>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</si>
  <si>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</si>
  <si>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</si>
  <si>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</si>
  <si>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</si>
  <si>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</si>
  <si>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</si>
  <si>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</si>
  <si>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</si>
  <si>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</si>
  <si>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</si>
  <si>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</si>
  <si>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</si>
  <si>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</si>
  <si>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</si>
  <si>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</si>
  <si>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</si>
  <si>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</si>
  <si>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</si>
  <si>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</si>
  <si>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</si>
  <si>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</si>
  <si>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</si>
  <si>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</si>
  <si>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</si>
  <si>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</si>
  <si>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</si>
  <si>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</si>
  <si>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</si>
  <si>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</si>
  <si>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</si>
  <si>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</si>
  <si>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</si>
  <si>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</si>
  <si>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</si>
  <si>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</si>
  <si>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</si>
  <si>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</si>
  <si>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</si>
  <si>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</si>
  <si>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</si>
  <si>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</si>
  <si>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</si>
  <si>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</si>
  <si>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</si>
  <si>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</si>
  <si>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</si>
  <si>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</si>
  <si>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</si>
  <si>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</si>
  <si>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</si>
  <si>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</si>
  <si>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</si>
  <si>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</si>
  <si>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</si>
  <si>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</si>
  <si>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</si>
  <si>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</si>
  <si>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</si>
  <si>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</si>
  <si>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</si>
  <si>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</si>
  <si>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</si>
  <si>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</si>
  <si>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</si>
  <si>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</si>
  <si>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</si>
  <si>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</si>
  <si>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</si>
  <si>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</si>
  <si>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</si>
  <si>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</si>
  <si>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</si>
  <si>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</si>
  <si>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</si>
  <si>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</si>
  <si>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</si>
  <si>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</si>
  <si>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</si>
  <si>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</si>
  <si>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</si>
  <si>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</si>
  <si>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</si>
  <si>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</si>
  <si>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</si>
  <si>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</si>
  <si>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</si>
  <si>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</si>
  <si>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</si>
  <si>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</si>
  <si>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</si>
  <si>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</si>
  <si>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</si>
  <si>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</si>
  <si>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</si>
  <si>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</si>
  <si>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</si>
  <si>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</si>
  <si>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</si>
  <si>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</si>
  <si>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</si>
  <si>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</si>
  <si>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</si>
  <si>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</si>
  <si>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</si>
  <si>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</si>
  <si>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</si>
  <si>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</si>
  <si>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</si>
  <si>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</si>
  <si>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</si>
  <si>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</si>
  <si>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</si>
  <si>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</si>
  <si>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</si>
  <si>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</si>
  <si>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</si>
  <si>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</si>
  <si>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</si>
  <si>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</si>
  <si>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</si>
  <si>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</si>
  <si>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</si>
  <si>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</si>
  <si>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</si>
  <si>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</si>
  <si>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</si>
  <si>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</si>
  <si>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</si>
  <si>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</si>
  <si>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</si>
  <si>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</si>
  <si>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</si>
  <si>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</si>
  <si>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</si>
  <si>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</si>
  <si>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</si>
  <si>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</si>
  <si>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</si>
  <si>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</si>
  <si>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</si>
  <si>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</si>
  <si>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</si>
  <si>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</si>
  <si>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</si>
  <si>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</si>
  <si>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</si>
  <si>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</si>
  <si>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</si>
  <si>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</si>
  <si>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</si>
  <si>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</si>
  <si>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</si>
  <si>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</si>
  <si>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</si>
  <si>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</si>
  <si>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</si>
  <si>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</si>
  <si>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</si>
  <si>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</si>
  <si>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</si>
  <si>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</si>
  <si>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</si>
  <si>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</si>
  <si>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</si>
  <si>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</si>
  <si>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</si>
  <si>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</si>
  <si>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</si>
  <si>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</si>
  <si>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</si>
  <si>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</si>
  <si>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</si>
  <si>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</si>
  <si>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</si>
  <si>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</si>
  <si>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</si>
  <si>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</si>
  <si>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</si>
  <si>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</si>
  <si>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</si>
  <si>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</si>
  <si>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</si>
  <si>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</si>
  <si>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</si>
  <si>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</si>
  <si>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</si>
  <si>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</si>
  <si>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</si>
  <si>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</si>
  <si>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</si>
  <si>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</si>
  <si>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</si>
  <si>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</si>
  <si>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</si>
  <si>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</si>
  <si>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</si>
  <si>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</si>
  <si>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</si>
  <si>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</si>
  <si>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</si>
  <si>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</si>
  <si>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</si>
  <si>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</si>
  <si>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</si>
  <si>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</si>
  <si>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</si>
  <si>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</si>
  <si>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</si>
  <si>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</si>
  <si>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</si>
  <si>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</si>
  <si>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</si>
  <si>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</si>
  <si>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</si>
  <si>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</si>
  <si>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</si>
  <si>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</si>
  <si>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</si>
  <si>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</si>
  <si>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</si>
  <si>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</si>
  <si>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</si>
  <si>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</si>
  <si>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</si>
  <si>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</si>
  <si>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</si>
  <si>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</si>
  <si>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</si>
  <si>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</si>
  <si>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</si>
  <si>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</si>
  <si>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</si>
  <si>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</si>
  <si>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</si>
  <si>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</si>
  <si>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</si>
  <si>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</si>
  <si>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</si>
  <si>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</si>
  <si>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</si>
  <si>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</si>
  <si>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</si>
  <si>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</si>
  <si>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</si>
  <si>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</si>
  <si>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</si>
  <si>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</si>
  <si>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</si>
  <si>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</si>
  <si>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</si>
  <si>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</si>
  <si>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</si>
  <si>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</si>
  <si>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</si>
  <si>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</si>
  <si>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</si>
  <si>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</si>
  <si>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</si>
  <si>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</si>
  <si>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</si>
  <si>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</si>
  <si>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</si>
  <si>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</si>
  <si>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</si>
  <si>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</si>
  <si>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</si>
  <si>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</si>
  <si>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</si>
  <si>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</si>
  <si>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</si>
  <si>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</si>
  <si>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</si>
  <si>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</si>
  <si>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</si>
  <si>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</si>
  <si>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</si>
  <si>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</si>
  <si>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</si>
  <si>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</si>
  <si>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</si>
  <si>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</si>
  <si>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</si>
  <si>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</si>
  <si>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</si>
  <si>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</si>
  <si>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</si>
  <si>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</si>
  <si>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</si>
  <si>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</si>
  <si>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</si>
  <si>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</si>
  <si>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</si>
  <si>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</si>
  <si>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</si>
  <si>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</si>
  <si>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</si>
  <si>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</si>
  <si>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</si>
  <si>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</si>
  <si>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</si>
  <si>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</si>
  <si>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</si>
  <si>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</si>
  <si>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</si>
  <si>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</si>
  <si>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</si>
  <si>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</si>
  <si>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</si>
  <si>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</si>
  <si>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</si>
  <si>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</si>
  <si>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</si>
  <si>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</si>
  <si>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</si>
  <si>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</si>
  <si>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</si>
  <si>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</si>
  <si>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</si>
  <si>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</si>
  <si>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</si>
  <si>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</si>
  <si>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</si>
  <si>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</si>
  <si>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</si>
  <si>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</si>
  <si>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</si>
  <si>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</si>
  <si>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</si>
  <si>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</si>
  <si>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</si>
  <si>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</si>
  <si>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</si>
  <si>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</si>
  <si>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</si>
  <si>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</si>
  <si>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</si>
  <si>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</si>
  <si>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</si>
  <si>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</si>
  <si>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</si>
  <si>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</si>
  <si>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</si>
  <si>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</si>
  <si>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</si>
  <si>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</si>
  <si>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</si>
  <si>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</si>
  <si>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</si>
  <si>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</si>
  <si>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</si>
  <si>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</si>
  <si>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</si>
  <si>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</si>
  <si>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</si>
  <si>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</si>
  <si>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</si>
  <si>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</si>
  <si>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</si>
  <si>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</si>
  <si>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</si>
  <si>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</si>
  <si>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</si>
  <si>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</si>
  <si>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</si>
  <si>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</si>
  <si>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</si>
  <si>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</si>
  <si>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</si>
  <si>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</si>
  <si>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</si>
  <si>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</si>
  <si>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</si>
  <si>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</si>
  <si>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</si>
  <si>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</si>
  <si>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</si>
  <si>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</si>
  <si>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</si>
  <si>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</si>
  <si>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</si>
  <si>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</si>
  <si>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</si>
  <si>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</si>
  <si>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</si>
  <si>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</si>
  <si>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</si>
  <si>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</si>
  <si>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</si>
  <si>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</si>
  <si>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</si>
  <si>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</si>
  <si>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</si>
  <si>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</si>
  <si>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</si>
  <si>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</si>
  <si>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</si>
  <si>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</si>
  <si>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</si>
  <si>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</si>
  <si>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</si>
  <si>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</si>
  <si>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</si>
  <si>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</si>
  <si>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</si>
  <si>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</si>
  <si>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</si>
  <si>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</si>
  <si>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</si>
  <si>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</si>
  <si>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</si>
  <si>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</si>
  <si>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</si>
  <si>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</si>
  <si>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</si>
  <si>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</si>
  <si>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</si>
  <si>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</si>
  <si>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</si>
  <si>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</si>
  <si>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</si>
  <si>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</si>
  <si>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</si>
  <si>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</si>
  <si>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</si>
  <si>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</si>
  <si>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</si>
  <si>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</si>
  <si>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</si>
  <si>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</si>
  <si>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</si>
  <si>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</si>
  <si>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</si>
  <si>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</si>
  <si>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</si>
  <si>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</si>
  <si>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</si>
  <si>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</si>
  <si>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</si>
  <si>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</si>
  <si>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</si>
  <si>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</si>
  <si>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</si>
  <si>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</si>
  <si>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</si>
  <si>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</si>
  <si>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</si>
  <si>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</si>
  <si>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</si>
  <si>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</si>
  <si>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</si>
  <si>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</si>
  <si>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</si>
  <si>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</si>
  <si>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</si>
  <si>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</si>
  <si>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</si>
  <si>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</si>
  <si>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</si>
  <si>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</si>
  <si>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</si>
  <si>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</si>
  <si>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</si>
  <si>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</si>
  <si>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</si>
  <si>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</si>
  <si>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</si>
  <si>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</si>
  <si>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</si>
  <si>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</si>
  <si>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</si>
  <si>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</si>
  <si>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</si>
  <si>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</si>
  <si>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</si>
  <si>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</si>
  <si>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</si>
  <si>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</si>
  <si>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</si>
  <si>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</si>
  <si>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</si>
  <si>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</si>
  <si>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</si>
  <si>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</si>
  <si>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</si>
  <si>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</si>
  <si>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</si>
  <si>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</si>
  <si>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</si>
  <si>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</si>
  <si>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</si>
  <si>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</si>
  <si>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</si>
  <si>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</si>
  <si>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</si>
  <si>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</si>
  <si>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</si>
  <si>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</si>
  <si>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</si>
  <si>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</si>
  <si>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</si>
  <si>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</si>
  <si>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</si>
  <si>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</si>
  <si>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</si>
  <si>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</si>
  <si>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</si>
  <si>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</si>
  <si>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</si>
  <si>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</si>
  <si>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</si>
  <si>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</si>
  <si>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</si>
  <si>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</si>
  <si>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</si>
  <si>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</si>
  <si>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</si>
  <si>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</si>
  <si>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</si>
  <si>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</si>
  <si>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</si>
  <si>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</si>
  <si>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</si>
  <si>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</si>
  <si>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</si>
  <si>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</si>
  <si>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</si>
  <si>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</si>
  <si>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</si>
  <si>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</si>
  <si>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</si>
  <si>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</si>
  <si>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</si>
  <si>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</si>
  <si>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</si>
  <si>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</si>
  <si>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</si>
  <si>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</si>
  <si>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</si>
  <si>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</si>
  <si>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</si>
  <si>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</si>
  <si>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</si>
  <si>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</si>
  <si>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</si>
  <si>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</si>
  <si>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</si>
  <si>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</si>
  <si>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</si>
  <si>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</si>
  <si>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</si>
  <si>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</si>
  <si>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</si>
  <si>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</si>
  <si>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</si>
  <si>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</si>
  <si>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</si>
  <si>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</si>
  <si>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</si>
  <si>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</si>
  <si>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</si>
  <si>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</si>
  <si>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</si>
  <si>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</si>
  <si>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</si>
  <si>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</si>
  <si>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</si>
  <si>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</si>
  <si>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</si>
  <si>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</si>
  <si>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</si>
  <si>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</si>
  <si>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</si>
  <si>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</si>
  <si>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</si>
  <si>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</si>
  <si>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</si>
  <si>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</si>
  <si>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</si>
  <si>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</si>
  <si>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</si>
  <si>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</si>
  <si>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</si>
  <si>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</si>
  <si>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</si>
  <si>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</si>
  <si>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</si>
  <si>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</si>
  <si>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</si>
  <si>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</si>
  <si>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</si>
  <si>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</si>
  <si>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</si>
  <si>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</si>
  <si>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</si>
  <si>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</si>
  <si>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</si>
  <si>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</si>
  <si>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</si>
  <si>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</si>
  <si>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</si>
  <si>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</si>
  <si>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</si>
  <si>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</si>
  <si>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</si>
  <si>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</si>
  <si>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</si>
  <si>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</si>
  <si>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</si>
  <si>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</si>
  <si>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</si>
  <si>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</si>
  <si>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</si>
  <si>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</si>
  <si>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</si>
  <si>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</si>
  <si>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</si>
  <si>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</si>
  <si>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</si>
  <si>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</si>
  <si>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</si>
  <si>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</si>
  <si>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</si>
  <si>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</si>
  <si>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</si>
  <si>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</si>
  <si>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</si>
  <si>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</si>
  <si>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</si>
  <si>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</si>
  <si>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</si>
  <si>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</si>
  <si>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</si>
  <si>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</si>
  <si>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</si>
  <si>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</si>
  <si>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</si>
  <si>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</si>
  <si>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</si>
  <si>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</si>
  <si>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</si>
  <si>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</si>
  <si>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</si>
  <si>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</si>
  <si>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</si>
  <si>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</si>
  <si>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</si>
  <si>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</si>
  <si>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</si>
  <si>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</si>
  <si>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</si>
  <si>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</si>
  <si>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</si>
  <si>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</si>
  <si>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</si>
  <si>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</si>
  <si>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</si>
  <si>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</si>
  <si>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</si>
  <si>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</si>
  <si>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</si>
  <si>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</si>
  <si>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</si>
  <si>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</si>
  <si>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</si>
  <si>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</si>
  <si>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</si>
  <si>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</si>
  <si>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</si>
  <si>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</si>
  <si>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</si>
  <si>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</si>
  <si>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</si>
  <si>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</si>
  <si>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</si>
  <si>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</si>
  <si>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</si>
  <si>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</si>
  <si>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</si>
  <si>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</si>
  <si>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</si>
  <si>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</si>
  <si>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</si>
  <si>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</si>
  <si>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</si>
  <si>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</si>
  <si>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</si>
  <si>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</si>
  <si>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</si>
  <si>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</si>
  <si>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</si>
  <si>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</si>
  <si>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</si>
  <si>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</si>
  <si>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</si>
  <si>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</si>
  <si>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</si>
  <si>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</si>
  <si>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</si>
  <si>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</si>
  <si>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</si>
  <si>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</si>
  <si>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</si>
  <si>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</si>
  <si>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</si>
  <si>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</si>
  <si>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</si>
  <si>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</si>
  <si>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</si>
  <si>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</si>
  <si>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</si>
  <si>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</si>
  <si>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</si>
  <si>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</si>
  <si>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</si>
  <si>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</si>
  <si>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</si>
  <si>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</si>
  <si>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</si>
  <si>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</si>
  <si>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</si>
  <si>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</si>
  <si>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</si>
  <si>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</si>
  <si>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</si>
  <si>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</si>
  <si>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</si>
  <si>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</si>
  <si>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</si>
  <si>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</si>
  <si>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</si>
  <si>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</si>
  <si>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</si>
  <si>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</si>
  <si>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</si>
  <si>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</si>
  <si>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</si>
  <si>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</si>
  <si>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</si>
  <si>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</si>
  <si>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</si>
  <si>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</si>
  <si>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</si>
  <si>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</si>
  <si>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</si>
  <si>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</si>
  <si>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</si>
  <si>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</si>
  <si>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</si>
  <si>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</si>
  <si>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</si>
  <si>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</si>
  <si>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</si>
  <si>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</si>
  <si>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</si>
  <si>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</si>
  <si>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</si>
  <si>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</si>
  <si>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</si>
  <si>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</si>
  <si>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</si>
  <si>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</si>
  <si>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</si>
  <si>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</si>
  <si>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</si>
  <si>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</si>
  <si>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</si>
  <si>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</si>
  <si>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</si>
  <si>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</si>
  <si>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</si>
  <si>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</si>
  <si>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</si>
  <si>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</si>
  <si>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</si>
  <si>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</si>
  <si>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</si>
  <si>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</si>
  <si>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</si>
  <si>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</si>
  <si>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</si>
  <si>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</si>
  <si>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</si>
  <si>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</si>
  <si>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</si>
  <si>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</si>
  <si>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</si>
  <si>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</si>
  <si>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</si>
  <si>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</si>
  <si>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</si>
  <si>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</si>
  <si>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</si>
  <si>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</si>
  <si>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</si>
  <si>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</si>
  <si>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</si>
  <si>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</si>
  <si>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</si>
  <si>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</si>
  <si>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</si>
  <si>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</si>
  <si>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</si>
  <si>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</si>
  <si>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</si>
  <si>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</si>
  <si>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</si>
  <si>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</si>
  <si>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</si>
  <si>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</si>
  <si>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</si>
  <si>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</si>
  <si>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</si>
  <si>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</si>
  <si>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</si>
  <si>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</si>
  <si>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</si>
  <si>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</si>
  <si>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</si>
  <si>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</si>
  <si>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</si>
  <si>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</si>
  <si>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</si>
  <si>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</si>
  <si>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</si>
  <si>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</si>
  <si>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</si>
  <si>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</si>
  <si>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</si>
  <si>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</si>
  <si>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</si>
  <si>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</si>
  <si>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</si>
  <si>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</si>
  <si>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</si>
  <si>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</si>
  <si>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</si>
  <si>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</si>
  <si>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</si>
  <si>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</si>
  <si>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</si>
  <si>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</si>
  <si>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</si>
  <si>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</si>
  <si>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</si>
  <si>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</si>
  <si>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</si>
  <si>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</si>
  <si>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</si>
  <si>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</si>
  <si>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</si>
  <si>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</si>
  <si>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</si>
  <si>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</si>
  <si>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</si>
  <si>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</si>
  <si>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</si>
  <si>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</si>
  <si>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</si>
  <si>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</si>
  <si>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</si>
  <si>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</si>
  <si>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</si>
  <si>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</si>
  <si>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</si>
  <si>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</si>
  <si>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</si>
  <si>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</si>
  <si>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</si>
  <si>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</si>
  <si>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</si>
  <si>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</si>
  <si>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</si>
  <si>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</si>
  <si>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</si>
  <si>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</si>
  <si>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</si>
  <si>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</si>
  <si>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</si>
  <si>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</si>
  <si>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</si>
  <si>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</si>
  <si>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</si>
  <si>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</si>
  <si>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</si>
  <si>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</si>
  <si>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</si>
  <si>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</si>
  <si>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</si>
  <si>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</si>
  <si>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</si>
  <si>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</si>
  <si>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</si>
  <si>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</si>
  <si>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</si>
  <si>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</si>
  <si>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</si>
  <si>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</si>
  <si>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</si>
  <si>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</si>
  <si>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</si>
  <si>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</si>
  <si>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</si>
  <si>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</si>
  <si>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</si>
  <si>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</si>
  <si>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</si>
  <si>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</si>
  <si>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</si>
  <si>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</si>
  <si>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</si>
  <si>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</si>
  <si>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</si>
  <si>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</si>
  <si>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</si>
  <si>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</si>
  <si>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</si>
  <si>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</si>
  <si>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</si>
  <si>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</si>
  <si>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</si>
  <si>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</si>
  <si>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</si>
  <si>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</si>
  <si>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</si>
  <si>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</si>
  <si>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</si>
  <si>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</si>
  <si>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</si>
  <si>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</si>
  <si>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</si>
  <si>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</si>
  <si>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</si>
  <si>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</si>
  <si>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</si>
  <si>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</si>
  <si>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</si>
  <si>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</si>
  <si>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</si>
  <si>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</si>
  <si>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</si>
  <si>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</si>
  <si>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</si>
  <si>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</si>
  <si>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</si>
  <si>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</si>
  <si>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</si>
  <si>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</si>
  <si>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</si>
  <si>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</si>
  <si>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</si>
  <si>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</si>
  <si>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</si>
  <si>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</si>
  <si>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</si>
  <si>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</si>
  <si>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</si>
  <si>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</si>
  <si>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</si>
  <si>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</si>
  <si>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</si>
  <si>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</si>
  <si>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</si>
  <si>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</si>
  <si>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</si>
  <si>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</si>
  <si>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</si>
  <si>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</si>
  <si>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</si>
  <si>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</si>
  <si>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</si>
  <si>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</si>
  <si>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</si>
  <si>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</si>
  <si>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</si>
  <si>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</si>
  <si>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</si>
  <si>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</si>
  <si>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</si>
  <si>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</si>
  <si>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</si>
  <si>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</si>
  <si>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</si>
  <si>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</si>
  <si>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</si>
  <si>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</si>
  <si>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</si>
  <si>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</si>
  <si>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</si>
  <si>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</si>
  <si>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</si>
  <si>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</si>
  <si>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</si>
  <si>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</si>
  <si>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</si>
  <si>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</si>
  <si>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</si>
  <si>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</si>
  <si>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</si>
  <si>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</si>
  <si>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</si>
  <si>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</si>
  <si>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</si>
  <si>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</si>
  <si>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</si>
  <si>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</si>
  <si>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</si>
  <si>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</si>
  <si>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</si>
  <si>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</si>
  <si>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</si>
  <si>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</si>
  <si>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</si>
  <si>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</si>
  <si>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</si>
  <si>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</si>
  <si>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</si>
  <si>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</si>
  <si>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</si>
  <si>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</si>
  <si>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</si>
  <si>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</si>
  <si>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</si>
  <si>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</si>
  <si>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</si>
  <si>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</si>
  <si>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</si>
  <si>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</si>
  <si>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</si>
  <si>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</si>
  <si>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</si>
  <si>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</si>
  <si>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</si>
  <si>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</si>
  <si>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</si>
  <si>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</si>
  <si>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</si>
  <si>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</si>
  <si>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</si>
  <si>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</si>
  <si>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</si>
  <si>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</si>
  <si>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</si>
  <si>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</si>
  <si>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</si>
  <si>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</si>
  <si>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</si>
  <si>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</si>
  <si>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</si>
  <si>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</si>
  <si>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</si>
  <si>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</si>
  <si>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</si>
  <si>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</si>
  <si>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</si>
  <si>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</si>
  <si>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</si>
  <si>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</si>
  <si>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</si>
  <si>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</si>
  <si>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</si>
  <si>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</si>
  <si>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</si>
  <si>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</si>
  <si>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</si>
  <si>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</si>
  <si>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</si>
  <si>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</si>
  <si>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</si>
  <si>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</si>
  <si>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</si>
  <si>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</si>
  <si>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</si>
  <si>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</si>
  <si>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</si>
  <si>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</si>
  <si>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</si>
  <si>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</si>
  <si>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</si>
  <si>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</si>
  <si>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</si>
  <si>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</si>
  <si>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</si>
  <si>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</si>
  <si>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</si>
  <si>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</si>
  <si>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</si>
  <si>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</si>
  <si>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</si>
  <si>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</si>
  <si>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</si>
  <si>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</si>
  <si>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</si>
  <si>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</si>
  <si>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</si>
  <si>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</si>
  <si>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</si>
  <si>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</si>
  <si>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</si>
  <si>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</si>
  <si>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</si>
  <si>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</si>
  <si>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</si>
  <si>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</si>
  <si>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</si>
  <si>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</si>
  <si>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</si>
  <si>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</si>
  <si>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</si>
  <si>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</si>
  <si>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</si>
  <si>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</si>
  <si>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</si>
  <si>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</si>
  <si>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</si>
  <si>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</si>
  <si>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</si>
  <si>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</si>
  <si>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</si>
  <si>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</si>
  <si>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</si>
  <si>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</si>
  <si>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</si>
  <si>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</si>
  <si>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</si>
  <si>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</si>
  <si>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</si>
  <si>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</si>
  <si>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</si>
  <si>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</si>
  <si>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</si>
  <si>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</si>
  <si>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</si>
  <si>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</si>
  <si>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</si>
  <si>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</si>
  <si>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</si>
  <si>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</si>
  <si>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</si>
  <si>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</si>
  <si>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</si>
  <si>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</si>
  <si>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</si>
  <si>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</si>
  <si>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</si>
  <si>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</si>
  <si>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</si>
  <si>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</si>
  <si>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</si>
  <si>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</si>
  <si>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</si>
  <si>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</si>
  <si>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</si>
  <si>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</si>
  <si>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</si>
  <si>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</si>
  <si>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</si>
  <si>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</si>
  <si>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</si>
  <si>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</si>
  <si>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</si>
  <si>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</si>
  <si>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</si>
  <si>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</si>
  <si>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</si>
  <si>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</si>
  <si>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</si>
  <si>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</si>
  <si>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</si>
  <si>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</si>
  <si>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</si>
  <si>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</si>
  <si>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</si>
  <si>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</si>
  <si>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</si>
  <si>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</si>
  <si>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</si>
  <si>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</si>
  <si>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</si>
  <si>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</si>
  <si>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</si>
  <si>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</si>
  <si>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</si>
  <si>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</si>
  <si>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</si>
  <si>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</si>
  <si>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</si>
  <si>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</si>
  <si>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</si>
  <si>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</si>
  <si>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</si>
  <si>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</si>
  <si>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</si>
  <si>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</si>
  <si>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</si>
  <si>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</si>
  <si>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</si>
  <si>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</si>
  <si>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</si>
  <si>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</si>
  <si>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</si>
  <si>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</si>
  <si>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</si>
  <si>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</si>
  <si>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</si>
  <si>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</si>
  <si>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</si>
  <si>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</si>
  <si>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</si>
  <si>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</si>
  <si>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</si>
  <si>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</si>
  <si>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</si>
  <si>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</si>
  <si>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</si>
  <si>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</si>
  <si>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</si>
  <si>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</si>
  <si>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</si>
  <si>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</si>
  <si>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</si>
  <si>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</si>
  <si>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</si>
  <si>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</si>
  <si>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</si>
  <si>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</si>
  <si>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</si>
  <si>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</si>
  <si>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</si>
  <si>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</si>
  <si>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</si>
  <si>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</si>
  <si>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</si>
  <si>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</si>
  <si>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</si>
  <si>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</si>
  <si>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</si>
  <si>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</si>
  <si>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</si>
  <si>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</si>
  <si>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</si>
  <si>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</si>
  <si>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</si>
  <si>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</si>
  <si>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</si>
  <si>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</si>
  <si>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</si>
  <si>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</si>
  <si>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</si>
  <si>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</si>
  <si>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</si>
  <si>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</si>
  <si>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</si>
  <si>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</si>
  <si>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</si>
  <si>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</si>
  <si>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</si>
  <si>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</si>
  <si>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</si>
  <si>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</si>
  <si>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</si>
  <si>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</si>
  <si>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</si>
  <si>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</si>
  <si>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</si>
  <si>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</si>
  <si>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</si>
  <si>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</si>
  <si>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</si>
  <si>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</si>
  <si>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</si>
  <si>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</si>
  <si>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</si>
  <si>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</si>
  <si>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</si>
  <si>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</si>
  <si>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</si>
  <si>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</si>
  <si>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</si>
  <si>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</si>
  <si>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</si>
  <si>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</si>
  <si>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</si>
  <si>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</si>
  <si>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</si>
  <si>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</si>
  <si>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</si>
  <si>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</si>
  <si>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</si>
  <si>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</si>
  <si>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</si>
  <si>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</si>
  <si>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</si>
  <si>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</si>
  <si>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</si>
  <si>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</si>
  <si>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</si>
  <si>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</si>
  <si>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</si>
  <si>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</si>
  <si>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</si>
  <si>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</si>
  <si>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</si>
  <si>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</si>
  <si>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</si>
  <si>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</si>
  <si>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</si>
  <si>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</si>
  <si>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</si>
  <si>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</si>
  <si>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</si>
  <si>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</si>
  <si>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</si>
  <si>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</si>
  <si>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</si>
  <si>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</si>
  <si>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</si>
  <si>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</si>
  <si>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</si>
  <si>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</si>
  <si>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</si>
  <si>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</si>
  <si>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</si>
  <si>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</si>
  <si>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</si>
  <si>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</si>
  <si>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</si>
  <si>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</si>
  <si>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</si>
  <si>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</si>
  <si>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</si>
  <si>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</si>
  <si>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</si>
  <si>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</si>
  <si>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</si>
  <si>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</si>
  <si>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</si>
  <si>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</si>
  <si>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</si>
  <si>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</si>
  <si>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</si>
  <si>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</si>
  <si>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</si>
  <si>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</si>
  <si>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</si>
  <si>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</si>
  <si>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</si>
  <si>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</si>
  <si>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</si>
  <si>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</si>
  <si>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</si>
  <si>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</si>
  <si>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</si>
  <si>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</si>
  <si>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</si>
  <si>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</si>
  <si>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</si>
  <si>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</si>
  <si>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</si>
  <si>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</si>
  <si>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</si>
  <si>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</si>
  <si>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</si>
  <si>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</si>
  <si>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</si>
  <si>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</si>
  <si>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</si>
  <si>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</si>
  <si>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</si>
  <si>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</si>
  <si>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</si>
  <si>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</si>
  <si>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</si>
  <si>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</si>
  <si>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</si>
  <si>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</si>
  <si>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</si>
  <si>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</si>
  <si>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</si>
  <si>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</si>
  <si>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</si>
  <si>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</si>
  <si>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</si>
  <si>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</si>
  <si>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</si>
  <si>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</si>
  <si>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</si>
  <si>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</si>
  <si>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</si>
  <si>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</si>
  <si>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</si>
  <si>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</si>
  <si>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</si>
  <si>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</si>
  <si>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</si>
  <si>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</si>
  <si>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</si>
  <si>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</si>
  <si>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</si>
  <si>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</si>
  <si>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</si>
  <si>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</si>
  <si>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</si>
  <si>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</si>
  <si>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</si>
  <si>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</si>
  <si>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</si>
  <si>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</si>
  <si>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</si>
  <si>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</si>
  <si>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</si>
  <si>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</si>
  <si>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</si>
  <si>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</si>
  <si>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</si>
  <si>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</si>
  <si>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</si>
  <si>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</si>
  <si>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</si>
  <si>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</si>
  <si>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</si>
  <si>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</si>
  <si>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</si>
  <si>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</si>
  <si>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</si>
  <si>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</si>
  <si>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</si>
  <si>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</si>
  <si>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</si>
  <si>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</si>
  <si>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</si>
  <si>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</si>
  <si>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</si>
  <si>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</si>
  <si>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</si>
  <si>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</si>
  <si>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</si>
  <si>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</si>
  <si>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</si>
  <si>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</si>
  <si>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</si>
  <si>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</si>
  <si>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</si>
  <si>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</si>
  <si>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</si>
  <si>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</si>
  <si>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</si>
  <si>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</si>
  <si>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</si>
  <si>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</si>
  <si>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</si>
  <si>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</si>
  <si>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</si>
  <si>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</si>
  <si>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</si>
  <si>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</si>
  <si>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</si>
  <si>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</si>
  <si>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</si>
  <si>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</si>
  <si>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</si>
  <si>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</si>
  <si>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</si>
  <si>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</si>
  <si>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</si>
  <si>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</si>
  <si>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</si>
  <si>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</si>
  <si>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</si>
  <si>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</si>
  <si>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</si>
  <si>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</si>
  <si>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</si>
  <si>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</si>
  <si>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</si>
  <si>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</si>
  <si>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</si>
  <si>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</si>
  <si>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</si>
  <si>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</si>
  <si>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</si>
  <si>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</si>
  <si>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</si>
  <si>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</si>
  <si>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</si>
  <si>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</si>
  <si>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</si>
  <si>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</si>
  <si>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</si>
  <si>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</si>
  <si>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</si>
  <si>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</si>
  <si>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</si>
  <si>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</si>
  <si>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</si>
  <si>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</si>
  <si>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</si>
  <si>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</si>
  <si>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</si>
  <si>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</si>
  <si>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</si>
  <si>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</si>
  <si>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</si>
  <si>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</si>
  <si>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</si>
  <si>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</si>
  <si>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</si>
  <si>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</si>
  <si>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</si>
  <si>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</si>
  <si>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</si>
  <si>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</si>
  <si>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</si>
  <si>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</si>
  <si>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</si>
  <si>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</si>
  <si>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</si>
  <si>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</si>
  <si>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</si>
  <si>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</si>
  <si>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</si>
  <si>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</si>
  <si>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</si>
  <si>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</si>
  <si>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</si>
  <si>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</si>
  <si>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</si>
  <si>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</si>
  <si>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</si>
  <si>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</si>
  <si>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</si>
  <si>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</si>
  <si>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</si>
  <si>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</si>
  <si>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</si>
  <si>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</si>
  <si>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</si>
  <si>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</si>
  <si>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</si>
  <si>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</si>
  <si>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</si>
  <si>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</si>
  <si>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</si>
  <si>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</si>
  <si>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</si>
  <si>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</si>
  <si>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</si>
  <si>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</si>
  <si>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</si>
  <si>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</si>
  <si>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</si>
  <si>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</si>
  <si>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</si>
  <si>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</si>
  <si>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</si>
  <si>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</si>
  <si>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</si>
  <si>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</si>
  <si>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</si>
  <si>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</si>
  <si>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</si>
  <si>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</si>
  <si>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</si>
  <si>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</si>
  <si>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</si>
  <si>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</si>
  <si>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</si>
  <si>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</si>
  <si>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</si>
  <si>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</si>
  <si>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</si>
  <si>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</si>
  <si>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</si>
  <si>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</si>
  <si>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</si>
  <si>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</si>
  <si>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</si>
  <si>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</si>
  <si>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</si>
  <si>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</si>
  <si>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</si>
  <si>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</si>
  <si>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</si>
  <si>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</si>
  <si>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</si>
  <si>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</si>
  <si>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</si>
  <si>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</si>
  <si>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</si>
  <si>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</si>
  <si>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</si>
  <si>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</si>
  <si>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</si>
  <si>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</si>
  <si>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</si>
  <si>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</si>
  <si>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</si>
  <si>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</si>
  <si>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</si>
  <si>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</si>
  <si>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</si>
  <si>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</si>
  <si>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</si>
  <si>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</si>
  <si>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</si>
  <si>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</si>
  <si>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</si>
  <si>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</si>
  <si>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</si>
  <si>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</si>
  <si>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</si>
  <si>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</si>
  <si>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</si>
  <si>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</si>
  <si>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</si>
  <si>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</si>
  <si>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</si>
  <si>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</si>
  <si>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</si>
  <si>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</si>
  <si>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</si>
  <si>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</si>
  <si>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</si>
  <si>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</si>
  <si>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</si>
  <si>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</si>
  <si>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</si>
  <si>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</si>
  <si>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</si>
  <si>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</si>
  <si>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</si>
  <si>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</si>
  <si>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</si>
  <si>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</si>
  <si>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</si>
  <si>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</si>
  <si>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</si>
  <si>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</si>
  <si>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</si>
  <si>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</si>
  <si>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</si>
  <si>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</si>
  <si>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</si>
  <si>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</si>
  <si>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</si>
  <si>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</si>
  <si>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</si>
  <si>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</si>
  <si>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</si>
  <si>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</si>
  <si>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</si>
  <si>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</si>
  <si>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</si>
  <si>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</si>
  <si>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</si>
  <si>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</si>
  <si>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</si>
  <si>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</si>
  <si>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</si>
  <si>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</si>
  <si>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</si>
  <si>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</si>
  <si>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</si>
  <si>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</si>
  <si>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</si>
  <si>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</si>
  <si>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</si>
  <si>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</si>
  <si>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</si>
  <si>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</si>
  <si>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</si>
  <si>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</si>
  <si>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</si>
  <si>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</si>
  <si>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</si>
  <si>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</si>
  <si>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</si>
  <si>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</si>
  <si>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</si>
  <si>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</si>
  <si>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</si>
  <si>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</si>
  <si>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</si>
  <si>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</si>
  <si>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</si>
  <si>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</si>
  <si>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</si>
  <si>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</si>
  <si>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</si>
  <si>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</si>
  <si>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</si>
  <si>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</si>
  <si>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</si>
  <si>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</si>
  <si>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</si>
  <si>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</si>
  <si>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</si>
  <si>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</si>
  <si>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</si>
  <si>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</si>
  <si>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</si>
  <si>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</si>
  <si>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</si>
  <si>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</si>
  <si>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</si>
  <si>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</si>
  <si>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</si>
  <si>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</si>
  <si>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</si>
  <si>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</si>
  <si>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</si>
  <si>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</si>
  <si>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</si>
  <si>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</si>
  <si>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</si>
  <si>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</si>
  <si>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</si>
  <si>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</si>
  <si>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</si>
  <si>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</si>
  <si>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</si>
  <si>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</si>
  <si>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</si>
  <si>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</si>
  <si>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</si>
  <si>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</si>
  <si>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</si>
  <si>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</si>
  <si>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</si>
  <si>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</si>
  <si>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</si>
  <si>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</si>
  <si>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</si>
  <si>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</si>
  <si>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</si>
  <si>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</si>
  <si>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</si>
  <si>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</si>
  <si>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</si>
  <si>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</si>
  <si>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</si>
  <si>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</si>
  <si>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</si>
  <si>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</si>
  <si>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</si>
  <si>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</si>
  <si>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</si>
  <si>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</si>
  <si>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</si>
  <si>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</si>
  <si>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</si>
  <si>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</si>
  <si>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</si>
  <si>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</si>
  <si>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</si>
  <si>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</si>
  <si>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</si>
  <si>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</si>
  <si>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</si>
  <si>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</si>
  <si>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</si>
  <si>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</si>
  <si>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</si>
  <si>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</si>
  <si>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</si>
  <si>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</si>
  <si>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</si>
  <si>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</si>
  <si>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</si>
  <si>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</si>
  <si>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</si>
  <si>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</si>
  <si>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</si>
  <si>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</si>
  <si>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</si>
  <si>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</si>
  <si>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</si>
  <si>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</si>
  <si>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</si>
  <si>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</si>
  <si>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</si>
  <si>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</si>
  <si>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</si>
  <si>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</si>
  <si>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</si>
  <si>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</si>
  <si>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</si>
  <si>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</si>
  <si>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</si>
  <si>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</si>
  <si>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</si>
  <si>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</si>
  <si>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</si>
  <si>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</si>
  <si>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</si>
  <si>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</si>
  <si>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</si>
  <si>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</si>
  <si>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</si>
  <si>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</si>
  <si>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</si>
  <si>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</si>
  <si>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</si>
  <si>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</si>
  <si>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</si>
  <si>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</si>
  <si>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</si>
  <si>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</si>
  <si>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</si>
  <si>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</si>
  <si>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</si>
  <si>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</si>
  <si>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</si>
  <si>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</si>
  <si>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</si>
  <si>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</si>
  <si>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</si>
  <si>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</si>
  <si>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</si>
  <si>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</si>
  <si>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</si>
  <si>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</si>
  <si>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</si>
  <si>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</si>
  <si>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</si>
  <si>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</si>
  <si>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</si>
  <si>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</si>
  <si>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</si>
  <si>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</si>
  <si>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</si>
  <si>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</si>
  <si>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</si>
  <si>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</si>
  <si>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</si>
  <si>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</si>
  <si>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</si>
  <si>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</si>
  <si>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</si>
  <si>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</si>
  <si>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</si>
  <si>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</si>
  <si>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</si>
  <si>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</si>
  <si>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</si>
  <si>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</si>
  <si>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</si>
  <si>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</si>
  <si>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</si>
  <si>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</si>
  <si>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</si>
  <si>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</si>
  <si>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</si>
  <si>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</si>
  <si>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</si>
  <si>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</si>
  <si>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</si>
  <si>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</si>
  <si>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</si>
  <si>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</si>
  <si>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</si>
  <si>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</si>
  <si>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</si>
  <si>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</si>
  <si>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</si>
  <si>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</si>
  <si>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</si>
  <si>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</si>
  <si>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</si>
  <si>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</si>
  <si>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</si>
  <si>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</si>
  <si>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</si>
  <si>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</si>
  <si>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</si>
  <si>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</si>
  <si>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</si>
  <si>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</si>
  <si>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</si>
  <si>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</si>
  <si>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</si>
  <si>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</si>
  <si>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</si>
  <si>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</si>
  <si>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</si>
  <si>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</si>
  <si>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</si>
  <si>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</si>
  <si>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</si>
  <si>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</si>
  <si>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</si>
  <si>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</si>
  <si>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</si>
  <si>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</si>
  <si>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</si>
  <si>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</si>
  <si>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</si>
  <si>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</si>
  <si>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</si>
  <si>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</si>
  <si>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</si>
  <si>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</si>
  <si>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</si>
  <si>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</si>
  <si>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</si>
  <si>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</si>
  <si>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</si>
  <si>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</si>
  <si>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</si>
  <si>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</si>
  <si>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</si>
  <si>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</si>
  <si>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</si>
  <si>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</si>
  <si>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</si>
  <si>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</si>
  <si>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</si>
  <si>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</si>
  <si>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</si>
  <si>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</si>
  <si>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</si>
  <si>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</si>
  <si>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</si>
  <si>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</si>
  <si>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</si>
  <si>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</si>
  <si>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</si>
  <si>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</si>
  <si>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</si>
  <si>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</si>
  <si>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</si>
  <si>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</si>
  <si>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</si>
  <si>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</si>
  <si>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</si>
  <si>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</si>
  <si>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</si>
  <si>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</si>
  <si>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</si>
  <si>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</si>
  <si>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</si>
  <si>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</si>
  <si>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</si>
  <si>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</si>
  <si>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</si>
  <si>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</si>
  <si>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</si>
  <si>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</si>
  <si>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</si>
  <si>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</si>
  <si>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</si>
  <si>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</si>
  <si>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</si>
  <si>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</si>
  <si>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</si>
  <si>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</si>
  <si>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</si>
  <si>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</si>
  <si>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</si>
  <si>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</si>
  <si>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</si>
  <si>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</si>
  <si>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</si>
  <si>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</si>
  <si>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</si>
  <si>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</si>
  <si>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</si>
  <si>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</si>
  <si>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</si>
  <si>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</si>
  <si>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</si>
  <si>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</si>
  <si>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</si>
  <si>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</si>
  <si>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</si>
  <si>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</si>
  <si>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</si>
  <si>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</si>
  <si>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</si>
  <si>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</si>
  <si>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</si>
  <si>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</si>
  <si>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</si>
  <si>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</si>
  <si>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</si>
  <si>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</si>
  <si>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</si>
  <si>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</si>
  <si>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</si>
  <si>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</si>
  <si>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</si>
  <si>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</si>
  <si>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</si>
  <si>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</si>
  <si>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</si>
  <si>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</si>
  <si>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</si>
  <si>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</si>
  <si>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</si>
  <si>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</si>
  <si>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</si>
  <si>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</si>
  <si>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</si>
  <si>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</si>
  <si>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</si>
  <si>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</si>
  <si>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</si>
  <si>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</si>
  <si>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</si>
  <si>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</si>
  <si>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</si>
  <si>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</si>
  <si>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</si>
  <si>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</si>
  <si>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</si>
  <si>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</si>
  <si>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</si>
  <si>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</si>
  <si>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</si>
  <si>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</si>
  <si>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</si>
  <si>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</si>
  <si>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</si>
  <si>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</si>
  <si>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</si>
  <si>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</si>
  <si>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</si>
  <si>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</si>
  <si>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</si>
  <si>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</si>
  <si>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</si>
  <si>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</si>
  <si>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</si>
  <si>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</si>
  <si>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</si>
  <si>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</si>
  <si>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</si>
  <si>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</si>
  <si>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</si>
  <si>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</si>
  <si>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</si>
  <si>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</si>
  <si>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</si>
  <si>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</si>
  <si>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</si>
  <si>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</si>
  <si>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</si>
  <si>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</si>
  <si>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</si>
  <si>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</si>
  <si>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</si>
  <si>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</si>
  <si>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</si>
  <si>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</si>
  <si>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</si>
  <si>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</si>
  <si>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</si>
  <si>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</si>
  <si>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</si>
  <si>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</si>
  <si>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</si>
  <si>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</si>
  <si>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</si>
  <si>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</si>
  <si>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</si>
  <si>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</si>
  <si>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</si>
  <si>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</si>
  <si>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</si>
  <si>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</si>
  <si>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</si>
  <si>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</si>
  <si>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</si>
  <si>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</si>
  <si>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</si>
  <si>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</si>
  <si>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</si>
  <si>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</si>
  <si>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</si>
  <si>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</si>
  <si>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</si>
  <si>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</si>
  <si>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</si>
  <si>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</si>
  <si>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</si>
  <si>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</si>
  <si>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</si>
  <si>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</si>
  <si>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</si>
  <si>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</si>
  <si>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</si>
  <si>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</si>
  <si>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</si>
  <si>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</si>
  <si>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</si>
  <si>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</si>
  <si>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</si>
  <si>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</si>
  <si>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</si>
  <si>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</si>
  <si>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</si>
  <si>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</si>
  <si>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</si>
  <si>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</si>
  <si>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</si>
  <si>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</si>
  <si>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</si>
  <si>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</si>
  <si>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</si>
  <si>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</si>
  <si>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</si>
  <si>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</si>
  <si>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</si>
  <si>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</si>
  <si>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</si>
  <si>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</si>
  <si>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</si>
  <si>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</si>
  <si>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</si>
  <si>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</si>
  <si>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</si>
  <si>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</si>
  <si>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</si>
  <si>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</si>
  <si>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</si>
  <si>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</si>
  <si>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</si>
  <si>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</si>
  <si>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</si>
  <si>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</si>
  <si>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</si>
  <si>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</si>
  <si>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</si>
  <si>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</si>
  <si>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</si>
  <si>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</si>
  <si>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</si>
  <si>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</si>
  <si>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</si>
  <si>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</si>
  <si>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</si>
  <si>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</si>
  <si>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</si>
  <si>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</si>
  <si>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</si>
  <si>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</si>
  <si>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</si>
  <si>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</si>
  <si>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</si>
  <si>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</si>
  <si>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</si>
  <si>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</si>
  <si>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</si>
  <si>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</si>
  <si>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</si>
  <si>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</si>
  <si>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</si>
  <si>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</si>
  <si>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</si>
  <si>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</si>
  <si>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</si>
  <si>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</si>
  <si>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</si>
  <si>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</si>
  <si>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</si>
  <si>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</si>
  <si>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</si>
  <si>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</si>
  <si>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</si>
  <si>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</si>
  <si>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</si>
  <si>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</si>
  <si>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</si>
  <si>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</si>
  <si>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</si>
  <si>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</si>
  <si>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</si>
  <si>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</si>
  <si>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</si>
  <si>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</si>
  <si>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</si>
  <si>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</si>
  <si>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</si>
  <si>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</si>
  <si>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</si>
  <si>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</si>
  <si>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</si>
  <si>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</si>
  <si>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</si>
  <si>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</si>
  <si>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</si>
  <si>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</si>
  <si>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</si>
  <si>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</si>
  <si>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</si>
  <si>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</si>
  <si>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</si>
  <si>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</si>
  <si>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</si>
  <si>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</si>
  <si>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</si>
  <si>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</si>
  <si>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</si>
  <si>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</si>
  <si>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</si>
  <si>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</si>
  <si>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</si>
  <si>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</si>
  <si>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</si>
  <si>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</si>
  <si>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</si>
  <si>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</si>
  <si>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</si>
  <si>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</si>
  <si>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</si>
  <si>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</si>
  <si>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</si>
  <si>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</si>
  <si>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</si>
  <si>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</si>
  <si>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</si>
  <si>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</si>
  <si>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</si>
  <si>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</si>
  <si>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</si>
  <si>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</si>
  <si>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</si>
  <si>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</si>
  <si>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</si>
  <si>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</si>
  <si>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</si>
  <si>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</si>
  <si>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</si>
  <si>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</si>
  <si>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</si>
  <si>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</si>
  <si>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</si>
  <si>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</si>
  <si>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</si>
  <si>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</si>
  <si>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</si>
  <si>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</si>
  <si>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</si>
  <si>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</si>
  <si>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</si>
  <si>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</si>
  <si>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</si>
  <si>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</si>
  <si>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</si>
  <si>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</si>
  <si>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</si>
  <si>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</si>
  <si>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</si>
  <si>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</si>
  <si>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</si>
  <si>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</si>
  <si>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</si>
  <si>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</si>
  <si>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</si>
  <si>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</si>
  <si>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</si>
  <si>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</si>
  <si>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</si>
  <si>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</si>
  <si>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</si>
  <si>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</si>
  <si>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</si>
  <si>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</si>
  <si>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</si>
  <si>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</si>
  <si>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</si>
  <si>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</si>
  <si>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</si>
  <si>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</si>
  <si>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</si>
  <si>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</si>
  <si>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</si>
  <si>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</si>
  <si>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</si>
  <si>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</si>
  <si>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</si>
  <si>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</si>
  <si>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</si>
  <si>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</si>
  <si>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</si>
  <si>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</si>
  <si>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</si>
  <si>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</si>
  <si>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</si>
  <si>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</si>
  <si>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</si>
  <si>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</si>
  <si>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</si>
  <si>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</si>
  <si>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</si>
  <si>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</si>
  <si>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</si>
  <si>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</si>
  <si>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</si>
  <si>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</si>
  <si>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</si>
  <si>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</si>
  <si>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</si>
  <si>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</si>
  <si>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</si>
  <si>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</si>
  <si>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</si>
  <si>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</si>
  <si>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</si>
  <si>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</si>
  <si>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</si>
  <si>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</si>
  <si>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</si>
  <si>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</si>
  <si>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</si>
  <si>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</si>
  <si>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</si>
  <si>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</si>
  <si>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</si>
  <si>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</si>
  <si>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</si>
  <si>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</si>
  <si>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</si>
  <si>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</si>
  <si>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</si>
  <si>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</si>
  <si>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</si>
  <si>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</si>
  <si>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</si>
  <si>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</si>
  <si>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</si>
  <si>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</si>
  <si>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</si>
  <si>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</si>
  <si>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</si>
  <si>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</si>
  <si>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</si>
  <si>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</si>
  <si>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</si>
  <si>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</si>
  <si>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</si>
  <si>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</si>
  <si>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</si>
  <si>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</si>
  <si>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</si>
  <si>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</si>
  <si>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</si>
  <si>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</si>
  <si>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</si>
  <si>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</si>
  <si>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</si>
  <si>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</si>
  <si>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</si>
  <si>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</si>
  <si>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</si>
  <si>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</si>
  <si>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</si>
  <si>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</si>
  <si>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</si>
  <si>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</si>
  <si>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</si>
  <si>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</si>
  <si>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</si>
  <si>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</si>
  <si>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</si>
  <si>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</si>
  <si>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</si>
  <si>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</si>
  <si>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</si>
  <si>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</si>
  <si>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</si>
  <si>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</si>
  <si>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</si>
  <si>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</si>
  <si>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</si>
  <si>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</si>
  <si>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</si>
  <si>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</si>
  <si>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</si>
  <si>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</si>
  <si>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</si>
  <si>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</si>
  <si>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</si>
  <si>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</si>
  <si>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</si>
  <si>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</si>
  <si>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</si>
  <si>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</si>
  <si>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</si>
  <si>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</si>
  <si>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</si>
  <si>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</si>
  <si>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</si>
  <si>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</si>
  <si>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</si>
  <si>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</si>
  <si>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</si>
  <si>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</si>
  <si>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</si>
  <si>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</si>
  <si>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</si>
  <si>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</si>
  <si>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</si>
  <si>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</si>
  <si>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</si>
  <si>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</si>
  <si>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</si>
  <si>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</si>
  <si>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</si>
  <si>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</si>
  <si>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</si>
  <si>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</si>
  <si>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</si>
  <si>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</si>
  <si>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</si>
  <si>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</si>
  <si>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</si>
  <si>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</si>
  <si>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</si>
  <si>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</si>
  <si>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</si>
  <si>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</si>
  <si>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</si>
  <si>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</si>
  <si>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</si>
  <si>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</si>
  <si>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</si>
  <si>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</si>
  <si>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</si>
  <si>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</si>
  <si>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</si>
  <si>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</si>
  <si>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</si>
  <si>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</si>
  <si>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</si>
  <si>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</si>
  <si>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</si>
  <si>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</si>
  <si>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</si>
  <si>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</si>
  <si>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</si>
  <si>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</si>
  <si>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</si>
  <si>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</si>
  <si>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</si>
  <si>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</si>
  <si>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</si>
  <si>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</si>
  <si>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</si>
  <si>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</si>
  <si>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</si>
  <si>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</si>
  <si>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</si>
  <si>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</si>
  <si>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</si>
  <si>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</si>
  <si>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</si>
  <si>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</si>
  <si>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</si>
  <si>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</si>
  <si>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</si>
  <si>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</si>
  <si>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</si>
  <si>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</si>
  <si>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</si>
  <si>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</si>
  <si>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</si>
  <si>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</si>
  <si>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</si>
  <si>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</si>
  <si>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</si>
  <si>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</si>
  <si>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</si>
  <si>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</si>
  <si>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</si>
  <si>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</si>
  <si>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</si>
  <si>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</si>
  <si>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</si>
  <si>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</si>
  <si>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</si>
  <si>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</si>
  <si>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</si>
  <si>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</si>
  <si>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</si>
  <si>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</si>
  <si>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</si>
  <si>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</si>
  <si>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</si>
  <si>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</si>
  <si>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</si>
  <si>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</si>
  <si>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</si>
  <si>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</si>
  <si>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</si>
  <si>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</si>
  <si>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</si>
  <si>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</si>
  <si>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</si>
  <si>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</si>
  <si>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</si>
  <si>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</si>
  <si>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</si>
  <si>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</si>
  <si>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</si>
  <si>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</si>
  <si>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</si>
  <si>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</si>
  <si>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</si>
  <si>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</si>
  <si>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</si>
  <si>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</si>
  <si>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</si>
  <si>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</si>
  <si>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</si>
  <si>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</si>
  <si>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</si>
  <si>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</si>
  <si>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</si>
  <si>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</si>
  <si>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</si>
  <si>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</si>
  <si>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</si>
  <si>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</si>
  <si>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</si>
  <si>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</si>
  <si>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</si>
  <si>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</si>
  <si>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</si>
  <si>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</si>
  <si>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</si>
  <si>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</si>
  <si>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</si>
  <si>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</si>
  <si>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</si>
  <si>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</si>
  <si>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</si>
  <si>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</si>
  <si>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</si>
  <si>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</si>
  <si>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</si>
  <si>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</si>
  <si>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</si>
  <si>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</si>
  <si>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</si>
  <si>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</si>
  <si>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</si>
  <si>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</si>
  <si>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</si>
  <si>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</si>
  <si>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</si>
  <si>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</si>
  <si>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</si>
  <si>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</si>
  <si>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</si>
  <si>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</si>
  <si>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</si>
  <si>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</si>
  <si>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</si>
  <si>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</si>
  <si>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</si>
  <si>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</si>
  <si>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</si>
  <si>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</si>
  <si>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</si>
  <si>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</si>
  <si>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</si>
  <si>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</si>
  <si>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</si>
  <si>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</si>
  <si>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</si>
  <si>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</si>
  <si>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</si>
  <si>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</si>
  <si>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</si>
  <si>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</si>
  <si>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</si>
  <si>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</si>
  <si>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</si>
  <si>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</si>
  <si>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</si>
  <si>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</si>
  <si>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</si>
  <si>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</si>
  <si>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</si>
  <si>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</si>
  <si>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</si>
  <si>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</si>
  <si>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</si>
  <si>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</si>
  <si>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</si>
  <si>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</si>
  <si>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</si>
  <si>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</si>
  <si>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</si>
  <si>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</si>
  <si>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</si>
  <si>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</si>
  <si>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</si>
  <si>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</si>
  <si>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</si>
  <si>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</si>
  <si>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</si>
  <si>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</si>
  <si>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</si>
  <si>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</si>
  <si>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</si>
  <si>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</si>
  <si>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</si>
  <si>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</si>
  <si>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</si>
  <si>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</si>
  <si>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</si>
  <si>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</si>
  <si>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</si>
  <si>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</si>
  <si>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</si>
  <si>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</si>
  <si>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</si>
  <si>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</si>
  <si>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</si>
  <si>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</si>
  <si>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</si>
  <si>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</si>
  <si>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</si>
  <si>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</si>
  <si>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</si>
  <si>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</si>
  <si>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</si>
  <si>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</si>
  <si>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</si>
  <si>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</si>
  <si>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</si>
  <si>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</si>
  <si>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</si>
  <si>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</si>
  <si>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</si>
  <si>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</si>
  <si>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</si>
  <si>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</si>
  <si>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</si>
  <si>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</si>
  <si>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</si>
  <si>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</si>
  <si>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</si>
  <si>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</si>
  <si>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</si>
  <si>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</si>
  <si>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</si>
  <si>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</si>
  <si>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</si>
  <si>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</si>
  <si>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</si>
  <si>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</si>
  <si>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</si>
  <si>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</si>
  <si>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</si>
  <si>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</si>
  <si>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</si>
  <si>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</si>
  <si>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</si>
  <si>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</si>
  <si>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</si>
  <si>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</si>
  <si>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</si>
  <si>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</si>
  <si>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</si>
  <si>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</si>
  <si>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</si>
  <si>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</si>
  <si>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</si>
  <si>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</si>
  <si>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</si>
  <si>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</si>
  <si>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</si>
  <si>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</si>
  <si>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</si>
  <si>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</si>
  <si>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</si>
  <si>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</si>
  <si>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</si>
  <si>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</si>
  <si>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</si>
  <si>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</si>
  <si>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</si>
  <si>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</si>
  <si>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</si>
  <si>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</si>
  <si>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</si>
  <si>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</si>
  <si>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</si>
  <si>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</si>
  <si>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</si>
  <si>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</si>
  <si>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</si>
  <si>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</si>
  <si>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</si>
  <si>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</si>
  <si>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</si>
  <si>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</si>
  <si>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</si>
  <si>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</si>
  <si>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</si>
  <si>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</si>
  <si>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</si>
  <si>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</si>
  <si>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</si>
  <si>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</si>
  <si>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</si>
  <si>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</si>
  <si>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</si>
  <si>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</si>
  <si>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</si>
  <si>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</si>
  <si>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</si>
  <si>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</si>
  <si>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</si>
  <si>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</si>
  <si>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</si>
  <si>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</si>
  <si>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</si>
  <si>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</si>
  <si>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</si>
  <si>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</si>
  <si>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</si>
  <si>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</si>
  <si>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</si>
  <si>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</si>
  <si>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</si>
  <si>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</si>
  <si>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</si>
  <si>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</si>
  <si>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</si>
  <si>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</si>
  <si>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</si>
  <si>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</si>
  <si>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</si>
  <si>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</si>
  <si>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</si>
  <si>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</si>
  <si>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</si>
  <si>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</si>
  <si>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</si>
  <si>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</si>
  <si>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</si>
  <si>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</si>
  <si>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</si>
  <si>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</si>
  <si>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</si>
  <si>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</si>
  <si>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</si>
  <si>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</si>
  <si>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</si>
  <si>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</si>
  <si>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</si>
  <si>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</si>
  <si>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</si>
  <si>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</si>
  <si>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</si>
  <si>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</si>
  <si>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</si>
  <si>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</si>
  <si>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</si>
  <si>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</si>
  <si>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</si>
  <si>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</si>
  <si>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</si>
  <si>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</si>
  <si>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</si>
  <si>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</si>
  <si>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</si>
  <si>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</si>
  <si>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</si>
  <si>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</si>
  <si>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</si>
  <si>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</si>
  <si>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</si>
  <si>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</si>
  <si>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</si>
  <si>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</si>
  <si>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</si>
  <si>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</si>
  <si>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</si>
  <si>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</si>
  <si>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</si>
  <si>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</si>
  <si>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</si>
  <si>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</si>
  <si>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</si>
  <si>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</si>
  <si>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</si>
  <si>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</si>
  <si>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</si>
  <si>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</si>
  <si>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</si>
  <si>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</si>
  <si>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</si>
  <si>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</si>
  <si>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</si>
  <si>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</si>
  <si>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</si>
  <si>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</si>
  <si>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</si>
  <si>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</si>
  <si>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</si>
  <si>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</si>
  <si>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</si>
  <si>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</si>
  <si>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</si>
  <si>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</si>
  <si>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</si>
  <si>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</si>
  <si>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</si>
  <si>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</si>
  <si>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</si>
  <si>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</si>
  <si>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</si>
  <si>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</si>
  <si>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</si>
  <si>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</si>
  <si>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</si>
  <si>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</si>
  <si>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</si>
  <si>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</si>
  <si>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</si>
  <si>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</si>
  <si>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</si>
  <si>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</si>
  <si>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</si>
  <si>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</si>
  <si>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</si>
  <si>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</si>
  <si>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</si>
  <si>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</si>
  <si>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</si>
  <si>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</si>
  <si>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</si>
  <si>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</si>
  <si>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</si>
  <si>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</si>
  <si>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</si>
  <si>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</si>
  <si>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</si>
  <si>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</si>
  <si>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</si>
  <si>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</si>
  <si>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</si>
  <si>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</si>
  <si>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</si>
  <si>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</si>
  <si>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</si>
  <si>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</si>
  <si>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</si>
  <si>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</si>
  <si>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</si>
  <si>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</si>
  <si>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</si>
  <si>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</si>
  <si>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</si>
  <si>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</si>
  <si>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</si>
  <si>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</si>
  <si>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</si>
  <si>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</si>
  <si>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</si>
  <si>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</si>
  <si>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</si>
  <si>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</si>
  <si>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</si>
  <si>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</si>
  <si>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</si>
  <si>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</si>
  <si>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</si>
  <si>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</si>
  <si>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</si>
  <si>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</si>
  <si>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</si>
  <si>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</si>
  <si>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</si>
  <si>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</si>
  <si>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</si>
  <si>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</si>
  <si>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</si>
  <si>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</si>
  <si>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</si>
  <si>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</si>
  <si>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</si>
  <si>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</si>
  <si>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</si>
  <si>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</si>
  <si>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</si>
  <si>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</si>
  <si>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</si>
  <si>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</si>
  <si>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</si>
  <si>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</si>
  <si>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</si>
  <si>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</si>
  <si>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</si>
  <si>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</si>
  <si>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</si>
  <si>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</si>
  <si>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</si>
  <si>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</si>
  <si>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</si>
  <si>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</si>
  <si>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</si>
  <si>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</si>
  <si>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</si>
  <si>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</si>
  <si>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</si>
  <si>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</si>
  <si>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</si>
  <si>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</si>
  <si>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</si>
  <si>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</si>
  <si>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</si>
  <si>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</si>
  <si>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</si>
  <si>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</si>
  <si>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</si>
  <si>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</si>
  <si>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</si>
  <si>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</si>
  <si>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</si>
  <si>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</si>
  <si>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</si>
  <si>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</si>
  <si>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</si>
  <si>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</si>
  <si>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</si>
  <si>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</si>
  <si>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</si>
  <si>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</si>
  <si>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</si>
  <si>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</si>
  <si>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</si>
  <si>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</si>
  <si>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</si>
  <si>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</si>
  <si>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</si>
  <si>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</si>
  <si>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</si>
  <si>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</si>
  <si>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</si>
  <si>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</si>
  <si>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</si>
  <si>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</si>
  <si>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</si>
  <si>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</si>
  <si>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</si>
  <si>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</si>
  <si>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</si>
  <si>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</si>
  <si>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</si>
  <si>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</si>
  <si>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</si>
  <si>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</si>
  <si>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</si>
  <si>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</si>
  <si>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</si>
  <si>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</si>
  <si>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</si>
  <si>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</si>
  <si>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</si>
  <si>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</si>
  <si>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</si>
  <si>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</si>
  <si>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</si>
  <si>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</si>
  <si>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</si>
  <si>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</si>
  <si>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</si>
  <si>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</si>
  <si>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</si>
  <si>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</si>
  <si>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</si>
  <si>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</si>
  <si>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</si>
  <si>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</si>
  <si>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</si>
  <si>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</si>
  <si>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</si>
  <si>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</si>
  <si>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</si>
  <si>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</si>
  <si>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</si>
  <si>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</si>
  <si>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</si>
  <si>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</si>
  <si>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</si>
  <si>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</si>
  <si>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</si>
  <si>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</si>
  <si>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</si>
  <si>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</si>
  <si>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</si>
  <si>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</si>
  <si>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</si>
  <si>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</si>
  <si>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</si>
  <si>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</si>
  <si>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</si>
  <si>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</si>
  <si>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</si>
  <si>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</si>
  <si>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</si>
  <si>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</si>
  <si>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</si>
  <si>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</si>
  <si>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</si>
  <si>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</si>
  <si>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</si>
  <si>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</si>
  <si>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</si>
  <si>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</si>
  <si>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</si>
  <si>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</si>
  <si>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</si>
  <si>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</si>
  <si>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</si>
  <si>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</si>
  <si>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</si>
  <si>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</si>
  <si>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</si>
  <si>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</si>
  <si>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</si>
  <si>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</si>
  <si>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</si>
  <si>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</si>
  <si>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</si>
  <si>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</si>
  <si>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</si>
  <si>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</si>
  <si>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</si>
  <si>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</si>
  <si>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</si>
  <si>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</si>
  <si>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</si>
  <si>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</si>
  <si>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</si>
  <si>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</si>
  <si>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</si>
  <si>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</si>
  <si>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</si>
  <si>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</si>
  <si>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</si>
  <si>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</si>
  <si>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</si>
  <si>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</si>
  <si>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</si>
  <si>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</si>
  <si>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</si>
  <si>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</si>
  <si>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</si>
  <si>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</si>
  <si>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</si>
  <si>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</si>
  <si>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</si>
  <si>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</si>
  <si>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</si>
  <si>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</si>
  <si>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</si>
  <si>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</si>
  <si>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</si>
  <si>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</si>
  <si>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</si>
  <si>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</si>
  <si>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</si>
  <si>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</si>
  <si>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</si>
  <si>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</si>
  <si>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</si>
  <si>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</si>
  <si>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</si>
  <si>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</si>
  <si>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</si>
  <si>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</si>
  <si>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</si>
  <si>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</si>
  <si>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</si>
  <si>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</si>
  <si>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</si>
  <si>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</si>
  <si>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</si>
  <si>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</si>
  <si>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</si>
  <si>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</si>
  <si>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</si>
  <si>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</si>
  <si>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</si>
  <si>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</si>
  <si>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</si>
  <si>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</si>
  <si>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</si>
  <si>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</si>
  <si>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</si>
  <si>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</si>
  <si>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</si>
  <si>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</si>
  <si>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</si>
  <si>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</si>
  <si>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</si>
  <si>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</si>
  <si>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</si>
  <si>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</si>
  <si>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</si>
  <si>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</si>
  <si>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</si>
  <si>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</si>
  <si>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</si>
  <si>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</si>
  <si>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</si>
  <si>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</si>
  <si>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</si>
  <si>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</si>
  <si>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</si>
  <si>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</si>
  <si>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</si>
  <si>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</si>
  <si>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</si>
  <si>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</si>
  <si>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</si>
  <si>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</si>
  <si>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</si>
  <si>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</si>
  <si>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</si>
  <si>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</si>
  <si>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</si>
  <si>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</si>
  <si>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</si>
  <si>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</si>
  <si>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</si>
  <si>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</si>
  <si>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</si>
  <si>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</si>
  <si>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</si>
  <si>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</si>
  <si>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</si>
  <si>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</si>
  <si>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</si>
  <si>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</si>
  <si>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</si>
  <si>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</si>
  <si>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</si>
  <si>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</si>
  <si>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</si>
  <si>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</si>
  <si>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</si>
  <si>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</si>
  <si>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</si>
  <si>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</si>
  <si>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</si>
  <si>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</si>
  <si>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</si>
  <si>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</si>
  <si>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</si>
  <si>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</si>
  <si>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</si>
  <si>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</si>
  <si>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</si>
  <si>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</si>
  <si>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</si>
  <si>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</si>
  <si>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</si>
  <si>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</si>
  <si>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</si>
  <si>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</si>
  <si>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</si>
  <si>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</si>
  <si>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</si>
  <si>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</si>
  <si>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</si>
  <si>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</si>
  <si>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</si>
  <si>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</si>
  <si>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</si>
  <si>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</si>
  <si>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</si>
  <si>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</si>
  <si>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</si>
  <si>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</si>
  <si>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</si>
  <si>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</si>
  <si>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</si>
  <si>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</si>
  <si>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</si>
  <si>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</si>
  <si>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</si>
  <si>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</si>
  <si>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</si>
  <si>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</si>
  <si>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</si>
  <si>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</si>
  <si>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</si>
  <si>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</si>
  <si>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</si>
  <si>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</si>
  <si>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</si>
  <si>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</si>
  <si>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</si>
  <si>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</si>
  <si>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</si>
  <si>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</si>
  <si>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</si>
  <si>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</si>
  <si>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</si>
  <si>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</si>
  <si>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</si>
  <si>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</si>
  <si>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</si>
  <si>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</si>
  <si>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</si>
  <si>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</si>
  <si>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</si>
  <si>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</si>
  <si>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</si>
  <si>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</si>
  <si>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</si>
  <si>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</si>
  <si>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</si>
  <si>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</si>
  <si>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</si>
  <si>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</si>
  <si>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</si>
  <si>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</si>
  <si>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</si>
  <si>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</si>
  <si>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</si>
  <si>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</si>
  <si>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</si>
  <si>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</si>
  <si>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</si>
  <si>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</si>
  <si>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</si>
  <si>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</si>
  <si>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</si>
  <si>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</si>
  <si>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</si>
  <si>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</si>
  <si>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</si>
  <si>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</si>
  <si>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</si>
  <si>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</si>
  <si>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</si>
  <si>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</si>
  <si>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</si>
  <si>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</si>
  <si>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</si>
  <si>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</si>
  <si>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</si>
  <si>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</si>
  <si>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</si>
  <si>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</si>
  <si>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</si>
  <si>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</si>
  <si>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</si>
  <si>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</si>
  <si>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</si>
  <si>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</si>
  <si>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</si>
  <si>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</si>
  <si>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</si>
  <si>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</si>
  <si>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</si>
  <si>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</si>
  <si>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</si>
  <si>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</si>
  <si>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</si>
  <si>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</si>
  <si>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</si>
  <si>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</si>
  <si>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</si>
  <si>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</si>
  <si>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</si>
  <si>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</si>
  <si>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</si>
  <si>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</si>
  <si>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</si>
  <si>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</si>
  <si>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</si>
  <si>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</si>
  <si>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</si>
  <si>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</si>
  <si>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</si>
  <si>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</si>
  <si>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</si>
  <si>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</si>
  <si>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</si>
  <si>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</si>
  <si>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</si>
  <si>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</si>
  <si>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</si>
  <si>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</si>
  <si>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</si>
  <si>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</si>
  <si>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</si>
  <si>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</si>
  <si>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</si>
  <si>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</si>
  <si>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</si>
  <si>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</si>
  <si>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</si>
  <si>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</si>
  <si>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</si>
  <si>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</si>
  <si>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</si>
  <si>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</si>
  <si>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</si>
  <si>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</si>
  <si>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</si>
  <si>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</si>
  <si>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</si>
  <si>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</si>
  <si>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</si>
  <si>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</si>
  <si>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</si>
  <si>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</si>
  <si>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</si>
  <si>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</si>
  <si>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</si>
  <si>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</si>
  <si>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</si>
  <si>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</si>
  <si>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</si>
  <si>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</si>
  <si>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</si>
  <si>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</si>
  <si>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</si>
  <si>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</si>
  <si>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</si>
  <si>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</si>
  <si>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</si>
  <si>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</si>
  <si>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</si>
  <si>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</si>
  <si>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</si>
  <si>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</si>
  <si>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</si>
  <si>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</si>
  <si>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</si>
  <si>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</si>
  <si>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</si>
  <si>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</si>
  <si>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</si>
  <si>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</si>
  <si>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</si>
  <si>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</si>
  <si>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</si>
  <si>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</si>
  <si>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</si>
  <si>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</si>
  <si>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</si>
  <si>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</si>
  <si>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</si>
  <si>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</si>
  <si>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</si>
  <si>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</si>
  <si>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</si>
  <si>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</si>
  <si>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</si>
  <si>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</si>
  <si>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</si>
  <si>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</si>
  <si>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</si>
  <si>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</si>
  <si>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</si>
  <si>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</si>
  <si>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</si>
  <si>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</si>
  <si>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</si>
  <si>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</si>
  <si>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</si>
  <si>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</si>
  <si>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</si>
  <si>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</si>
  <si>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</si>
  <si>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</si>
  <si>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</si>
  <si>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</si>
  <si>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</si>
  <si>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</si>
  <si>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</si>
  <si>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</si>
  <si>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</si>
  <si>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</si>
  <si>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</si>
  <si>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</si>
  <si>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</si>
  <si>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</si>
  <si>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</si>
  <si>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</si>
  <si>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</si>
  <si>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</si>
  <si>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</si>
  <si>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</si>
  <si>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</si>
  <si>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</si>
  <si>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</si>
  <si>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</si>
  <si>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</si>
  <si>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</si>
  <si>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</si>
  <si>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</si>
  <si>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</si>
  <si>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</si>
  <si>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</si>
  <si>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</si>
  <si>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</si>
  <si>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</si>
  <si>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</si>
  <si>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</si>
  <si>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</si>
  <si>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</si>
  <si>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</si>
  <si>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</si>
  <si>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</si>
  <si>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</si>
  <si>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</si>
  <si>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</si>
  <si>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</si>
  <si>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</si>
  <si>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</si>
  <si>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</si>
  <si>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</si>
  <si>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</si>
  <si>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</si>
  <si>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</si>
  <si>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</si>
  <si>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</si>
  <si>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</si>
  <si>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</si>
  <si>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</si>
  <si>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</si>
  <si>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</si>
  <si>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</si>
  <si>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</si>
  <si>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</si>
  <si>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</si>
  <si>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</si>
  <si>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</si>
  <si>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</si>
  <si>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</si>
  <si>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</si>
  <si>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</si>
  <si>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</si>
  <si>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</si>
  <si>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</si>
  <si>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</si>
  <si>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</si>
  <si>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</si>
  <si>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</si>
  <si>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</si>
  <si>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</si>
  <si>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</si>
  <si>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</si>
  <si>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</si>
  <si>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</si>
  <si>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</si>
  <si>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</si>
  <si>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</si>
  <si>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</si>
  <si>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</si>
  <si>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</si>
  <si>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</si>
  <si>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</si>
  <si>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</si>
  <si>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</si>
  <si>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</si>
  <si>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</si>
  <si>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</si>
  <si>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</si>
  <si>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</si>
  <si>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</si>
  <si>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</si>
  <si>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</si>
  <si>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</si>
  <si>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</si>
  <si>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</si>
  <si>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</si>
  <si>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</si>
  <si>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</si>
  <si>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</si>
  <si>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</si>
  <si>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</si>
  <si>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</si>
  <si>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</si>
  <si>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</si>
  <si>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</si>
  <si>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</si>
  <si>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</si>
  <si>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</si>
  <si>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</si>
  <si>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</si>
  <si>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</si>
  <si>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</si>
  <si>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</si>
  <si>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</si>
  <si>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</si>
  <si>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</si>
  <si>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</si>
  <si>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</si>
  <si>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</si>
  <si>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</si>
  <si>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</si>
  <si>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</si>
  <si>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</si>
  <si>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</si>
  <si>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</si>
  <si>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</si>
  <si>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</si>
  <si>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</si>
  <si>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</si>
  <si>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</si>
  <si>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</si>
  <si>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</si>
  <si>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</si>
  <si>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</si>
  <si>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</si>
  <si>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</si>
  <si>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</si>
  <si>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</si>
  <si>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</si>
  <si>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</si>
  <si>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</si>
  <si>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</si>
  <si>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</si>
  <si>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</si>
  <si>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</si>
  <si>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</si>
  <si>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</si>
  <si>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</si>
  <si>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</si>
  <si>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</si>
  <si>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</si>
  <si>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</si>
  <si>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</si>
  <si>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</si>
  <si>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</si>
  <si>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</si>
  <si>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</si>
  <si>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</si>
  <si>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</si>
  <si>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</si>
  <si>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</si>
  <si>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</si>
  <si>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</si>
  <si>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</si>
  <si>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</si>
  <si>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</si>
  <si>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</si>
  <si>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</si>
  <si>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</si>
  <si>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</si>
  <si>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</si>
  <si>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</si>
  <si>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</si>
  <si>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</si>
  <si>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</si>
  <si>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</si>
  <si>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</si>
  <si>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</si>
  <si>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</si>
  <si>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</si>
  <si>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</si>
  <si>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</si>
  <si>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</si>
  <si>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</si>
  <si>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</si>
  <si>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</si>
  <si>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</si>
  <si>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</si>
  <si>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</si>
  <si>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</si>
  <si>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</si>
  <si>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</si>
  <si>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</si>
  <si>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</si>
  <si>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</si>
  <si>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</si>
  <si>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</si>
  <si>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</si>
  <si>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</si>
  <si>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</si>
  <si>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</si>
  <si>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</si>
  <si>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</si>
  <si>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</si>
  <si>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</si>
  <si>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</si>
  <si>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</si>
  <si>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</si>
  <si>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</si>
  <si>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</si>
  <si>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</si>
  <si>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</si>
  <si>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</si>
  <si>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</si>
  <si>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</si>
  <si>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</si>
  <si>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</si>
  <si>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</si>
  <si>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</si>
  <si>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</si>
  <si>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</si>
  <si>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</si>
  <si>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</si>
  <si>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</si>
  <si>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</si>
  <si>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</si>
  <si>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</si>
  <si>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</si>
  <si>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</si>
  <si>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</si>
  <si>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</si>
  <si>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</si>
  <si>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</si>
  <si>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</si>
  <si>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</si>
  <si>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</si>
  <si>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</si>
  <si>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</si>
  <si>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</si>
  <si>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</si>
  <si>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</si>
  <si>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</si>
  <si>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</si>
  <si>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</si>
  <si>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</si>
  <si>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</si>
  <si>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</si>
  <si>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</si>
  <si>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</si>
  <si>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</si>
  <si>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</si>
  <si>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</si>
  <si>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</si>
  <si>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</si>
  <si>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</si>
  <si>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</si>
  <si>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</si>
  <si>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</si>
  <si>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</si>
  <si>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</si>
  <si>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</si>
  <si>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</si>
  <si>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</si>
  <si>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</si>
  <si>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</si>
  <si>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</si>
  <si>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</si>
  <si>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</si>
  <si>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</si>
  <si>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</si>
  <si>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</si>
  <si>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</si>
  <si>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</si>
  <si>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</si>
  <si>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</si>
  <si>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</si>
  <si>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</si>
  <si>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</si>
  <si>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</si>
  <si>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</si>
  <si>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</si>
  <si>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</si>
  <si>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</si>
  <si>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</si>
  <si>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</si>
  <si>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</si>
  <si>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</si>
  <si>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</si>
  <si>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</si>
  <si>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</si>
  <si>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</si>
  <si>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</si>
  <si>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</si>
  <si>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</si>
  <si>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</si>
  <si>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</si>
  <si>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</si>
  <si>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</si>
  <si>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</si>
  <si>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</si>
  <si>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</si>
  <si>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</si>
  <si>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</si>
  <si>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</si>
  <si>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</si>
  <si>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</si>
  <si>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</si>
  <si>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</si>
  <si>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</si>
  <si>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</si>
  <si>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</si>
  <si>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</si>
  <si>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</si>
  <si>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</si>
  <si>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</si>
  <si>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</si>
  <si>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</si>
  <si>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</si>
  <si>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</si>
  <si>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</si>
  <si>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</si>
  <si>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</si>
  <si>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</si>
  <si>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</si>
  <si>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</si>
  <si>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</si>
  <si>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</si>
  <si>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</si>
  <si>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</si>
  <si>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</si>
  <si>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</si>
  <si>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</si>
  <si>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</si>
  <si>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</si>
  <si>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</si>
  <si>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</si>
  <si>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</si>
  <si>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</si>
  <si>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</si>
  <si>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</si>
  <si>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</si>
  <si>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</si>
  <si>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</si>
  <si>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</si>
  <si>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</si>
  <si>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</si>
  <si>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</si>
  <si>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</si>
  <si>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</si>
  <si>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</si>
  <si>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</si>
  <si>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</si>
  <si>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</si>
  <si>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</si>
  <si>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</si>
  <si>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</si>
  <si>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</si>
  <si>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</si>
  <si>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</si>
  <si>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</si>
  <si>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</si>
  <si>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</si>
  <si>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</si>
  <si>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</si>
  <si>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</si>
  <si>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</si>
  <si>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</si>
  <si>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</si>
  <si>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</si>
  <si>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</si>
  <si>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</si>
  <si>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</si>
  <si>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</si>
  <si>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</si>
  <si>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</si>
  <si>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</si>
  <si>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</si>
  <si>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</si>
  <si>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</si>
  <si>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</si>
  <si>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</si>
  <si>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</si>
  <si>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</si>
  <si>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</si>
  <si>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</si>
  <si>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</si>
  <si>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</si>
  <si>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</si>
  <si>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</si>
  <si>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</si>
  <si>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</si>
  <si>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</si>
  <si>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</si>
  <si>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</si>
  <si>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</si>
  <si>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</si>
  <si>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</si>
  <si>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</si>
  <si>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</si>
  <si>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</si>
  <si>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</si>
  <si>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</si>
  <si>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</si>
  <si>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</si>
  <si>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</si>
  <si>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</si>
  <si>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</si>
  <si>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</si>
  <si>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</si>
  <si>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</si>
  <si>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</si>
  <si>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</si>
  <si>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</si>
  <si>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</si>
  <si>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</si>
  <si>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</si>
  <si>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</si>
  <si>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</si>
  <si>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</si>
  <si>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</si>
  <si>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</si>
  <si>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</si>
  <si>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</si>
  <si>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</si>
  <si>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</si>
  <si>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</si>
  <si>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</si>
  <si>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</si>
  <si>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</si>
  <si>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</si>
  <si>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</si>
  <si>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</si>
  <si>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</si>
  <si>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</si>
  <si>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</si>
  <si>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</si>
  <si>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</si>
  <si>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</si>
  <si>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</si>
  <si>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</si>
  <si>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</si>
  <si>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</si>
  <si>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</si>
  <si>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</si>
  <si>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</si>
  <si>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</si>
  <si>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</si>
  <si>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</si>
  <si>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</si>
  <si>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</si>
  <si>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</si>
  <si>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</si>
  <si>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</si>
  <si>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</si>
  <si>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</si>
  <si>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</si>
  <si>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</si>
  <si>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</si>
  <si>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</si>
  <si>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</si>
  <si>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</si>
  <si>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</si>
  <si>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</si>
  <si>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</si>
  <si>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</si>
  <si>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</si>
  <si>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</si>
  <si>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</si>
  <si>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</si>
  <si>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</si>
  <si>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</si>
  <si>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</si>
  <si>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</si>
  <si>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</si>
  <si>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</si>
  <si>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</si>
  <si>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</si>
  <si>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</si>
  <si>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</si>
  <si>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</si>
  <si>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</si>
  <si>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</si>
  <si>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</si>
  <si>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</si>
  <si>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</si>
  <si>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</si>
  <si>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</si>
  <si>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</si>
  <si>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</si>
  <si>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</si>
  <si>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</si>
  <si>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</si>
  <si>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</si>
  <si>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</si>
  <si>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</si>
  <si>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</si>
  <si>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</si>
  <si>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</si>
  <si>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</si>
  <si>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</si>
  <si>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</si>
  <si>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</si>
  <si>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</si>
  <si>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</si>
  <si>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</si>
  <si>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</si>
  <si>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</si>
  <si>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</si>
  <si>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</si>
  <si>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</si>
  <si>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</si>
  <si>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</si>
  <si>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</si>
  <si>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</si>
  <si>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</si>
  <si>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</si>
  <si>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</si>
  <si>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</si>
  <si>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</si>
  <si>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</si>
  <si>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</si>
  <si>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</si>
  <si>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</si>
  <si>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</si>
  <si>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</si>
  <si>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</si>
  <si>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</si>
  <si>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</si>
  <si>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</si>
  <si>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</si>
  <si>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</si>
  <si>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</si>
  <si>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</si>
  <si>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</si>
  <si>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</si>
  <si>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</si>
  <si>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</si>
  <si>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</si>
  <si>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</si>
  <si>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</si>
  <si>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</si>
  <si>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</si>
  <si>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</si>
  <si>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</si>
  <si>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</si>
  <si>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</si>
  <si>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</si>
  <si>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</si>
  <si>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</si>
  <si>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</si>
  <si>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</si>
  <si>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</si>
  <si>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</si>
  <si>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</si>
  <si>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</si>
  <si>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</si>
  <si>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</si>
  <si>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</si>
  <si>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</si>
  <si>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</si>
  <si>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</si>
  <si>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</si>
  <si>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</si>
  <si>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</si>
  <si>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</si>
  <si>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</si>
  <si>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</si>
  <si>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</si>
  <si>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</si>
  <si>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</si>
  <si>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</si>
  <si>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</si>
  <si>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</si>
  <si>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</si>
  <si>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</si>
  <si>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</si>
  <si>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</si>
  <si>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</si>
  <si>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</si>
  <si>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</si>
  <si>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</si>
  <si>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</si>
  <si>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</si>
  <si>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</si>
  <si>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</si>
  <si>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</si>
  <si>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</si>
  <si>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</si>
  <si>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</si>
  <si>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</si>
  <si>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</si>
  <si>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</si>
  <si>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</si>
  <si>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</si>
  <si>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</si>
  <si>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</si>
  <si>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</si>
  <si>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</si>
  <si>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</si>
  <si>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</si>
  <si>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</si>
  <si>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</si>
  <si>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</si>
  <si>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</si>
  <si>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</si>
  <si>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</si>
  <si>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</si>
  <si>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</si>
  <si>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</si>
  <si>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</si>
  <si>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</si>
  <si>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</si>
  <si>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</si>
  <si>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</si>
  <si>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</si>
  <si>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</si>
  <si>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</si>
  <si>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</si>
  <si>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</si>
  <si>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</si>
  <si>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</si>
  <si>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</si>
  <si>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</si>
  <si>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</si>
  <si>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</si>
  <si>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</si>
  <si>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</si>
  <si>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</si>
  <si>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</si>
  <si>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</si>
  <si>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</si>
  <si>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</si>
  <si>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</si>
  <si>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</si>
  <si>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</si>
  <si>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</si>
  <si>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</si>
  <si>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</si>
  <si>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</si>
  <si>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</si>
  <si>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</si>
  <si>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</si>
  <si>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</si>
  <si>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</si>
  <si>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</si>
  <si>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</si>
  <si>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</si>
  <si>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</si>
  <si>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</si>
  <si>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</si>
  <si>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</si>
  <si>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</si>
  <si>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</si>
  <si>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</si>
  <si>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</si>
  <si>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</si>
  <si>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</si>
  <si>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</si>
  <si>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</si>
  <si>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</si>
  <si>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</si>
  <si>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</si>
  <si>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</si>
  <si>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</si>
  <si>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</si>
  <si>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</si>
  <si>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</si>
  <si>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</si>
  <si>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</si>
  <si>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</si>
  <si>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</si>
  <si>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</si>
  <si>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</si>
  <si>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</si>
  <si>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</si>
  <si>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</si>
  <si>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</si>
  <si>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</si>
  <si>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</si>
  <si>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</si>
  <si>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</si>
  <si>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</si>
  <si>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</si>
  <si>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</si>
  <si>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</si>
  <si>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</si>
  <si>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</si>
  <si>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</si>
  <si>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</si>
  <si>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</si>
  <si>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</si>
  <si>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</si>
  <si>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</si>
  <si>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</si>
  <si>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</si>
  <si>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</si>
  <si>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</si>
  <si>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</si>
  <si>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</si>
  <si>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</si>
  <si>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</si>
  <si>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</si>
  <si>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</si>
  <si>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</si>
  <si>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</si>
  <si>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</si>
  <si>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</si>
  <si>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</si>
  <si>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</si>
  <si>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</si>
  <si>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</si>
  <si>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</si>
  <si>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</si>
  <si>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</si>
  <si>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</si>
  <si>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</si>
  <si>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</si>
  <si>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</si>
  <si>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</si>
  <si>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</si>
  <si>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</si>
  <si>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</si>
  <si>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</si>
  <si>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</si>
  <si>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</si>
  <si>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</si>
  <si>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</si>
  <si>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</si>
  <si>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</si>
  <si>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</si>
  <si>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</si>
  <si>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</si>
  <si>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</si>
  <si>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</si>
  <si>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</si>
  <si>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</si>
  <si>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</si>
  <si>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</si>
  <si>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</si>
  <si>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</si>
  <si>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</si>
  <si>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</si>
  <si>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</si>
  <si>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</si>
  <si>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</si>
  <si>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</si>
  <si>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</si>
  <si>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</si>
  <si>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</si>
  <si>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</si>
  <si>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</si>
  <si>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</si>
  <si>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</si>
  <si>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</si>
  <si>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</si>
  <si>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</si>
  <si>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</si>
  <si>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</si>
  <si>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</si>
  <si>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</si>
  <si>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</si>
  <si>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</si>
  <si>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</si>
  <si>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</si>
  <si>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</si>
  <si>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</si>
  <si>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</si>
  <si>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</si>
  <si>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</si>
  <si>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</si>
  <si>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</si>
  <si>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</si>
  <si>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</si>
  <si>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</si>
  <si>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</si>
  <si>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</si>
  <si>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</si>
  <si>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</si>
  <si>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</si>
  <si>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</si>
  <si>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</si>
  <si>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</si>
  <si>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</si>
  <si>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</si>
  <si>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</si>
  <si>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</si>
  <si>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</si>
  <si>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</si>
  <si>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</si>
  <si>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</si>
  <si>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</si>
  <si>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</si>
  <si>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</si>
  <si>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</si>
  <si>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</si>
  <si>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</si>
  <si>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</si>
  <si>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</si>
  <si>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</si>
  <si>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</si>
  <si>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</si>
  <si>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</si>
  <si>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</si>
  <si>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</si>
  <si>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</si>
  <si>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</si>
  <si>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</si>
  <si>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</si>
  <si>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</si>
  <si>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</si>
  <si>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</si>
  <si>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</si>
  <si>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</si>
  <si>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</si>
  <si>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</si>
  <si>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</si>
  <si>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</si>
  <si>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</si>
  <si>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</si>
  <si>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</si>
  <si>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</si>
  <si>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</si>
  <si>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</si>
  <si>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</si>
  <si>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</si>
  <si>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</si>
  <si>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</si>
  <si>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</si>
  <si>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</si>
  <si>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</si>
  <si>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</si>
  <si>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</si>
  <si>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</si>
  <si>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</si>
  <si>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</si>
  <si>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</si>
  <si>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</si>
  <si>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</si>
  <si>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</si>
  <si>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</si>
  <si>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</si>
  <si>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</si>
  <si>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</si>
  <si>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</si>
  <si>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</si>
  <si>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</si>
  <si>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</si>
  <si>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</si>
  <si>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</si>
  <si>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</si>
  <si>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</si>
  <si>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</si>
  <si>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</si>
  <si>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</si>
  <si>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</si>
  <si>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</si>
  <si>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</si>
  <si>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</si>
  <si>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</si>
  <si>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</si>
  <si>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</si>
  <si>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</si>
  <si>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</si>
  <si>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</si>
  <si>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</si>
  <si>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</si>
  <si>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</si>
  <si>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</si>
  <si>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</si>
  <si>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</si>
  <si>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</si>
  <si>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</si>
  <si>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</si>
  <si>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</si>
  <si>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</si>
  <si>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</si>
  <si>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</si>
  <si>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</si>
  <si>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</si>
  <si>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</si>
  <si>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</si>
  <si>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</si>
  <si>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</si>
  <si>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</si>
  <si>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</si>
  <si>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</si>
  <si>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</si>
  <si>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</si>
  <si>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</si>
  <si>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</si>
  <si>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</si>
  <si>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</si>
  <si>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</si>
  <si>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</si>
  <si>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</si>
  <si>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</si>
  <si>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</si>
  <si>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</si>
  <si>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</si>
  <si>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</si>
  <si>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</si>
  <si>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</si>
  <si>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</si>
  <si>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</si>
  <si>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</si>
  <si>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</si>
  <si>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</si>
  <si>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</si>
  <si>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</si>
  <si>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</si>
  <si>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</si>
  <si>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</si>
  <si>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</si>
  <si>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</si>
  <si>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</si>
  <si>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</si>
  <si>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</si>
  <si>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</si>
  <si>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</si>
  <si>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</si>
  <si>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</si>
  <si>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</si>
  <si>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</si>
  <si>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</si>
  <si>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</si>
  <si>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</si>
  <si>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</si>
  <si>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</si>
  <si>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</si>
  <si>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</si>
  <si>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</si>
  <si>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</si>
  <si>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</si>
  <si>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</si>
  <si>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</si>
  <si>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</si>
  <si>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</si>
  <si>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</si>
  <si>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</si>
  <si>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</si>
  <si>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</si>
  <si>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</si>
  <si>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</si>
  <si>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</si>
  <si>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</si>
  <si>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</si>
  <si>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</si>
  <si>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</si>
  <si>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</si>
  <si>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</si>
  <si>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</si>
  <si>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</si>
  <si>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</si>
  <si>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</si>
  <si>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</si>
  <si>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</si>
  <si>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</si>
  <si>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</si>
  <si>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</si>
  <si>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</si>
  <si>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</si>
  <si>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</si>
  <si>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</si>
  <si>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</si>
  <si>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</si>
  <si>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</si>
  <si>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</si>
  <si>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</si>
  <si>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</si>
  <si>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</si>
  <si>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</si>
  <si>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</si>
  <si>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</si>
  <si>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</si>
  <si>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</si>
  <si>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</si>
  <si>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</si>
  <si>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</si>
  <si>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</si>
  <si>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</si>
  <si>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</si>
  <si>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</si>
  <si>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</si>
  <si>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</si>
  <si>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</si>
  <si>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</si>
  <si>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</si>
  <si>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</si>
  <si>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</si>
  <si>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</si>
  <si>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</si>
  <si>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</si>
  <si>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</si>
  <si>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</si>
  <si>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</si>
  <si>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</si>
  <si>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</si>
  <si>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</si>
  <si>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</si>
  <si>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</si>
  <si>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</si>
  <si>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</si>
  <si>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</si>
  <si>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</si>
  <si>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</si>
  <si>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</si>
  <si>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</si>
  <si>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</si>
  <si>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</si>
  <si>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</si>
  <si>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</si>
  <si>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</si>
  <si>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</si>
  <si>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</si>
  <si>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</si>
  <si>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</si>
  <si>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</si>
  <si>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</si>
  <si>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</si>
  <si>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</si>
  <si>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</si>
  <si>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</si>
  <si>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</si>
  <si>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</si>
  <si>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</si>
  <si>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</si>
  <si>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</si>
  <si>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</si>
  <si>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</si>
  <si>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</si>
  <si>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</si>
  <si>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</si>
  <si>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</si>
  <si>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</si>
  <si>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</si>
  <si>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</si>
  <si>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</si>
  <si>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</si>
  <si>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</si>
  <si>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</si>
  <si>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</si>
  <si>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</si>
  <si>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</si>
  <si>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</si>
  <si>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</si>
  <si>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</si>
  <si>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</si>
  <si>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</si>
  <si>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</si>
  <si>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</si>
  <si>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</si>
  <si>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</si>
  <si>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</si>
  <si>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</si>
  <si>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</si>
  <si>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</si>
  <si>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</si>
  <si>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</si>
  <si>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</si>
  <si>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</si>
  <si>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</si>
  <si>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</si>
  <si>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</si>
  <si>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</si>
  <si>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</si>
  <si>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</si>
  <si>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</si>
  <si>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</si>
  <si>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</si>
  <si>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</si>
  <si>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</si>
  <si>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</si>
  <si>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</si>
  <si>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</si>
  <si>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</si>
  <si>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</si>
  <si>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</si>
  <si>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</si>
  <si>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</si>
  <si>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</si>
  <si>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</si>
  <si>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</si>
  <si>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</si>
  <si>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</si>
  <si>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</si>
  <si>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</si>
  <si>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</si>
  <si>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</si>
  <si>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</si>
  <si>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</si>
  <si>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</si>
  <si>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</si>
  <si>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</si>
  <si>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</si>
  <si>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</si>
  <si>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</si>
  <si>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</si>
  <si>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</si>
  <si>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</si>
  <si>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</si>
  <si>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</si>
  <si>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</si>
  <si>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</si>
  <si>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</si>
  <si>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</si>
  <si>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</si>
  <si>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</si>
  <si>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</si>
  <si>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</si>
  <si>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</si>
  <si>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</si>
  <si>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</si>
  <si>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</si>
  <si>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</si>
  <si>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</si>
  <si>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</si>
  <si>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</si>
  <si>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</si>
  <si>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</si>
  <si>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</si>
  <si>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</si>
  <si>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</si>
  <si>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</si>
  <si>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</si>
  <si>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</si>
  <si>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</si>
  <si>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</si>
  <si>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</si>
  <si>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</si>
  <si>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</si>
  <si>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</si>
  <si>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</si>
  <si>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</si>
  <si>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</si>
  <si>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</si>
  <si>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</si>
  <si>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</si>
  <si>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</si>
  <si>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</si>
  <si>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</si>
  <si>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</si>
  <si>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</si>
  <si>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</si>
  <si>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</si>
  <si>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</si>
  <si>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</si>
  <si>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</si>
  <si>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</si>
  <si>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</si>
  <si>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</si>
  <si>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</si>
  <si>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</si>
  <si>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</si>
  <si>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</si>
  <si>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</si>
  <si>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</si>
  <si>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</si>
  <si>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</si>
  <si>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</si>
  <si>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</si>
  <si>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</si>
  <si>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</si>
  <si>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</si>
  <si>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</si>
  <si>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</si>
  <si>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</si>
  <si>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</si>
  <si>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</si>
  <si>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</si>
  <si>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</si>
  <si>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</si>
  <si>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</si>
  <si>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</si>
  <si>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</si>
  <si>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</si>
  <si>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</si>
  <si>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</si>
  <si>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</si>
  <si>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</si>
  <si>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</si>
  <si>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</si>
  <si>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</si>
  <si>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</si>
  <si>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</si>
  <si>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</si>
  <si>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</si>
  <si>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</si>
  <si>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</si>
  <si>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</si>
  <si>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</si>
  <si>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</si>
  <si>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</si>
  <si>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</si>
  <si>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</si>
  <si>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</si>
  <si>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</si>
  <si>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</si>
  <si>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</si>
  <si>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</si>
  <si>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</si>
  <si>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</si>
  <si>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</si>
  <si>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</si>
  <si>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</si>
  <si>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</si>
  <si>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</si>
  <si>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</si>
  <si>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</si>
  <si>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</si>
  <si>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</si>
  <si>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</si>
  <si>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</si>
  <si>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</si>
  <si>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</si>
  <si>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</si>
  <si>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</si>
  <si>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</si>
  <si>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</si>
  <si>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</si>
  <si>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</si>
  <si>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</si>
  <si>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</si>
  <si>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</si>
  <si>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</si>
  <si>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</si>
  <si>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</si>
  <si>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</si>
  <si>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</si>
  <si>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</si>
  <si>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</si>
  <si>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</si>
  <si>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</si>
  <si>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</si>
  <si>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</si>
  <si>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</si>
  <si>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</si>
  <si>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</si>
  <si>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</si>
  <si>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</si>
  <si>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</si>
  <si>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</si>
  <si>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</si>
  <si>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</si>
  <si>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</si>
  <si>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</si>
  <si>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</si>
  <si>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</si>
  <si>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</si>
  <si>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</si>
  <si>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</si>
  <si>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</si>
  <si>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</si>
  <si>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</si>
  <si>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</si>
  <si>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</si>
  <si>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</si>
  <si>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</si>
  <si>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</si>
  <si>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</si>
  <si>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</si>
  <si>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</si>
  <si>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</si>
  <si>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</si>
  <si>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</si>
  <si>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</si>
  <si>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</si>
  <si>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</si>
  <si>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</si>
  <si>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</si>
  <si>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</si>
  <si>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</si>
  <si>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</si>
  <si>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</si>
  <si>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</si>
  <si>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</si>
  <si>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</si>
  <si>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</si>
  <si>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</si>
  <si>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</si>
  <si>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</si>
  <si>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</si>
  <si>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</si>
  <si>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</si>
  <si>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</si>
  <si>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</si>
  <si>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</si>
  <si>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</si>
  <si>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</si>
  <si>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</si>
  <si>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</si>
  <si>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</si>
  <si>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</si>
  <si>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</si>
  <si>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</si>
  <si>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</si>
  <si>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</si>
  <si>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</si>
  <si>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</si>
  <si>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</si>
  <si>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</si>
  <si>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</si>
  <si>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</si>
  <si>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</si>
  <si>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</si>
  <si>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</si>
  <si>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</si>
  <si>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</si>
  <si>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</si>
  <si>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</si>
  <si>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</si>
  <si>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</si>
  <si>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</si>
  <si>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</si>
  <si>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</si>
  <si>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</si>
  <si>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</si>
  <si>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</si>
  <si>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</si>
  <si>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</si>
  <si>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</si>
  <si>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</si>
  <si>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</si>
  <si>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</si>
  <si>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</si>
  <si>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</si>
  <si>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</si>
  <si>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</si>
  <si>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</si>
  <si>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</si>
  <si>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</si>
  <si>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</si>
  <si>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</si>
  <si>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</si>
  <si>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</si>
  <si>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</si>
  <si>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</si>
  <si>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</si>
  <si>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</si>
  <si>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</si>
  <si>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</si>
  <si>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</si>
  <si>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</si>
  <si>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</si>
  <si>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</si>
  <si>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</si>
  <si>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</si>
  <si>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</si>
  <si>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</si>
  <si>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</si>
  <si>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</si>
  <si>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</si>
  <si>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</si>
  <si>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</si>
  <si>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</si>
  <si>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</si>
  <si>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</si>
  <si>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</si>
  <si>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</si>
  <si>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</si>
  <si>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</si>
  <si>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</si>
  <si>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</si>
  <si>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</si>
  <si>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</si>
  <si>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</si>
  <si>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</si>
  <si>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</si>
  <si>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</si>
  <si>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</si>
  <si>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</si>
  <si>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</si>
  <si>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</si>
  <si>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</si>
  <si>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</si>
  <si>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</si>
  <si>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</si>
  <si>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</si>
  <si>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</si>
  <si>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</si>
  <si>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</si>
  <si>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</si>
  <si>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</si>
  <si>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</si>
  <si>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</si>
  <si>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</si>
  <si>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</si>
  <si>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</si>
  <si>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</si>
  <si>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</si>
  <si>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</si>
  <si>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</si>
  <si>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</si>
  <si>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</si>
  <si>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</si>
  <si>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</si>
  <si>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</si>
  <si>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</si>
  <si>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</si>
  <si>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</si>
  <si>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</si>
  <si>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</si>
  <si>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</si>
  <si>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</si>
  <si>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</si>
  <si>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</si>
  <si>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</si>
  <si>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</si>
  <si>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</si>
  <si>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</si>
  <si>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</si>
  <si>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</si>
  <si>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</si>
  <si>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</si>
  <si>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</si>
  <si>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</si>
  <si>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</si>
  <si>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</si>
  <si>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</si>
  <si>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</si>
  <si>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</si>
  <si>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</si>
  <si>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</si>
  <si>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</si>
  <si>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</si>
  <si>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</si>
  <si>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</si>
  <si>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</si>
  <si>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</si>
  <si>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</si>
  <si>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</si>
  <si>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</si>
  <si>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</si>
  <si>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</si>
  <si>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</si>
  <si>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</si>
  <si>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</si>
  <si>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</si>
  <si>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</si>
  <si>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</si>
  <si>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</si>
  <si>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</si>
  <si>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</si>
  <si>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</si>
  <si>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</si>
  <si>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</si>
  <si>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</si>
  <si>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</si>
  <si>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</si>
  <si>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</si>
  <si>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</si>
  <si>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</si>
  <si>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</si>
  <si>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</si>
  <si>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</si>
  <si>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</si>
  <si>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</si>
  <si>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</si>
  <si>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</si>
  <si>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</si>
  <si>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</si>
  <si>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</si>
  <si>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</si>
  <si>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</si>
  <si>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</si>
  <si>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</si>
  <si>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</si>
  <si>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</si>
  <si>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</si>
  <si>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</si>
  <si>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</si>
  <si>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</si>
  <si>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</si>
  <si>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</si>
  <si>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</si>
  <si>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</si>
  <si>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</si>
  <si>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</si>
  <si>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</si>
  <si>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</si>
  <si>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</si>
  <si>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</si>
  <si>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</si>
  <si>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</si>
  <si>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</si>
  <si>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</si>
  <si>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</si>
  <si>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</si>
  <si>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</si>
  <si>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</si>
  <si>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</si>
  <si>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</si>
  <si>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</si>
  <si>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</si>
  <si>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</si>
  <si>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</si>
  <si>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</si>
  <si>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</si>
  <si>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</si>
  <si>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</si>
  <si>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</si>
  <si>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</si>
  <si>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</si>
  <si>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</si>
  <si>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</si>
  <si>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</si>
  <si>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</si>
  <si>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</si>
  <si>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</si>
  <si>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</si>
  <si>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</si>
  <si>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</si>
  <si>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</si>
  <si>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</si>
  <si>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</si>
  <si>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</si>
  <si>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</si>
  <si>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</si>
  <si>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</si>
  <si>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</si>
  <si>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</si>
  <si>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</si>
  <si>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</si>
  <si>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</si>
  <si>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</si>
  <si>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</si>
  <si>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</si>
  <si>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</si>
  <si>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</si>
  <si>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</si>
  <si>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</si>
  <si>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</si>
  <si>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</si>
  <si>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</si>
  <si>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</si>
  <si>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</si>
  <si>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</si>
  <si>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</si>
  <si>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</si>
  <si>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</si>
  <si>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</si>
  <si>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</si>
  <si>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</si>
  <si>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</si>
  <si>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</si>
  <si>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</si>
  <si>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</si>
  <si>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</si>
  <si>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</si>
  <si>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</si>
  <si>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</si>
  <si>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</si>
  <si>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</si>
  <si>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</si>
  <si>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</si>
  <si>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</si>
  <si>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</si>
  <si>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</si>
  <si>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</si>
  <si>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</si>
  <si>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</si>
  <si>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</si>
  <si>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</si>
  <si>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</si>
  <si>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</si>
  <si>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</si>
  <si>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</si>
  <si>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</si>
  <si>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</si>
  <si>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</si>
  <si>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</si>
  <si>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</si>
  <si>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</si>
  <si>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</si>
  <si>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</si>
  <si>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</si>
  <si>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</si>
  <si>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</si>
  <si>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</si>
  <si>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</si>
  <si>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</si>
  <si>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</si>
  <si>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</si>
  <si>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</si>
  <si>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</si>
  <si>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</si>
  <si>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</si>
  <si>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</si>
  <si>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</si>
  <si>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</si>
  <si>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</si>
  <si>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</si>
  <si>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</si>
  <si>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</si>
  <si>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</si>
  <si>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</si>
  <si>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</si>
  <si>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</si>
  <si>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</si>
  <si>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</si>
  <si>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</si>
  <si>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</si>
  <si>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</si>
  <si>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</si>
  <si>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</si>
  <si>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</si>
  <si>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</si>
  <si>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</si>
  <si>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</si>
  <si>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</si>
  <si>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</si>
  <si>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</si>
  <si>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</si>
  <si>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</si>
  <si>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</si>
  <si>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</si>
  <si>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</si>
  <si>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</si>
  <si>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</si>
  <si>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</si>
  <si>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</si>
  <si>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</si>
  <si>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</si>
  <si>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</si>
  <si>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</si>
  <si>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</si>
  <si>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</si>
  <si>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</si>
  <si>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</si>
  <si>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</si>
  <si>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</si>
  <si>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</si>
  <si>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</si>
  <si>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</si>
  <si>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</si>
  <si>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</si>
  <si>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</si>
  <si>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</si>
  <si>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</si>
  <si>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</si>
  <si>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</si>
  <si>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</si>
  <si>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</si>
  <si>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</si>
  <si>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</si>
  <si>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</si>
  <si>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</si>
  <si>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</si>
  <si>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</si>
  <si>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</si>
  <si>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</si>
  <si>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</si>
  <si>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</si>
  <si>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</si>
  <si>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</si>
  <si>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</si>
  <si>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</si>
  <si>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</si>
  <si>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</si>
  <si>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</si>
  <si>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</si>
  <si>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</si>
  <si>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</si>
  <si>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</si>
  <si>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</si>
  <si>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</si>
  <si>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</si>
  <si>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</si>
  <si>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</si>
  <si>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</si>
  <si>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</si>
  <si>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</si>
  <si>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</si>
  <si>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</si>
  <si>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</si>
  <si>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</si>
  <si>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</si>
  <si>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</si>
  <si>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</si>
  <si>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</si>
  <si>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</si>
  <si>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</si>
  <si>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</si>
  <si>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</si>
  <si>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</si>
  <si>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</si>
  <si>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</si>
  <si>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</si>
  <si>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</si>
  <si>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</si>
  <si>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</si>
  <si>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</si>
  <si>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</si>
  <si>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</si>
  <si>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</si>
  <si>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</si>
  <si>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</si>
  <si>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</si>
  <si>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</si>
  <si>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</si>
  <si>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</si>
  <si>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</si>
  <si>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</si>
  <si>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</si>
  <si>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</si>
  <si>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</si>
  <si>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</si>
  <si>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</si>
  <si>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</si>
  <si>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</si>
  <si>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</si>
  <si>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</si>
  <si>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</si>
  <si>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</si>
  <si>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</si>
  <si>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</si>
  <si>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</si>
  <si>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</si>
  <si>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</si>
  <si>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</si>
  <si>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</si>
  <si>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</si>
  <si>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</si>
  <si>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</si>
  <si>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</si>
  <si>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</si>
  <si>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</si>
  <si>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</si>
  <si>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</si>
  <si>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</si>
  <si>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</si>
  <si>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</si>
  <si>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</si>
  <si>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</si>
  <si>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</si>
  <si>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</si>
  <si>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</si>
  <si>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</si>
  <si>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</si>
  <si>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</si>
  <si>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</si>
  <si>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</si>
  <si>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</si>
  <si>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</si>
  <si>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</si>
  <si>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</si>
  <si>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</si>
  <si>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</si>
  <si>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</si>
  <si>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</si>
  <si>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</si>
  <si>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</si>
  <si>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</si>
  <si>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</si>
  <si>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</si>
  <si>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</si>
  <si>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</si>
  <si>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</si>
  <si>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</si>
  <si>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</si>
  <si>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</si>
  <si>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</si>
  <si>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</si>
  <si>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</si>
  <si>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</si>
  <si>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</si>
  <si>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</si>
  <si>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</si>
  <si>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</si>
  <si>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</si>
  <si>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</si>
  <si>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</si>
  <si>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</si>
  <si>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</si>
  <si>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</si>
  <si>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</si>
  <si>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</si>
  <si>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</si>
  <si>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</si>
  <si>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</si>
  <si>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</si>
  <si>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</si>
  <si>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</si>
  <si>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</si>
  <si>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</si>
  <si>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</si>
  <si>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</si>
  <si>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</si>
  <si>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</si>
  <si>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</si>
  <si>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</si>
  <si>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</si>
  <si>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</si>
  <si>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</si>
  <si>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</si>
  <si>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</si>
  <si>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</si>
  <si>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</si>
  <si>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</si>
  <si>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</si>
  <si>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</si>
  <si>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</si>
  <si>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</si>
  <si>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</si>
  <si>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</si>
  <si>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</si>
  <si>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</si>
  <si>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</si>
  <si>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</si>
  <si>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</si>
  <si>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</si>
  <si>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</si>
  <si>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</si>
  <si>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</si>
  <si>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</si>
  <si>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</si>
  <si>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</si>
  <si>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</si>
  <si>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</si>
  <si>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</si>
  <si>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</si>
  <si>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</si>
  <si>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</si>
  <si>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</si>
  <si>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</si>
  <si>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</si>
  <si>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</si>
  <si>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</si>
  <si>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</si>
  <si>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</si>
  <si>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</si>
  <si>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</si>
  <si>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</si>
  <si>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</si>
  <si>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</si>
  <si>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</si>
  <si>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</si>
  <si>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</si>
  <si>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</si>
  <si>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</si>
  <si>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</si>
  <si>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</si>
  <si>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</si>
  <si>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</si>
  <si>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</si>
  <si>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</si>
  <si>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</si>
  <si>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</si>
  <si>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</si>
  <si>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</si>
  <si>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</si>
  <si>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</si>
  <si>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</si>
  <si>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</si>
  <si>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</si>
  <si>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</si>
  <si>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</si>
  <si>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</si>
  <si>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</si>
  <si>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</si>
  <si>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</si>
  <si>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</si>
  <si>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</si>
  <si>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</si>
  <si>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</si>
  <si>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</si>
  <si>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</si>
  <si>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</si>
  <si>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</si>
  <si>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</si>
  <si>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</si>
  <si>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</si>
  <si>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</si>
  <si>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</si>
  <si>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</si>
  <si>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</si>
  <si>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</si>
  <si>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</si>
  <si>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</si>
  <si>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</si>
  <si>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</si>
  <si>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</si>
  <si>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</si>
  <si>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</si>
  <si>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</si>
  <si>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</si>
  <si>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</si>
  <si>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</si>
  <si>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</si>
  <si>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</si>
  <si>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</si>
  <si>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</si>
  <si>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</si>
  <si>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</si>
  <si>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3"/>
        <charset val="128"/>
      </rPr>
      <t>・</t>
    </r>
    <r>
      <rPr>
        <sz val="11"/>
        <color rgb="FFFF0000"/>
        <rFont val="ＭＳ Ｐゴシック"/>
        <family val="3"/>
        <charset val="128"/>
      </rPr>
      <t>ディリジェンス対策を実施</t>
    </r>
    <r>
      <rPr>
        <sz val="11"/>
        <color rgb="FF00B050"/>
        <rFont val="ＭＳ Ｐゴシック"/>
        <family val="3"/>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</si>
  <si>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</si>
  <si>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</si>
  <si>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</si>
  <si>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</si>
  <si>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3"/>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</si>
  <si>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</si>
  <si>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</si>
  <si>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</si>
  <si>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</si>
  <si>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</si>
  <si>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</si>
  <si>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</si>
  <si>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</si>
  <si>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</si>
  <si>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</si>
  <si>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</si>
  <si>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</si>
  <si>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</si>
  <si>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</si>
  <si>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</si>
  <si>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</si>
  <si>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</si>
  <si>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</si>
  <si>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</si>
  <si>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</si>
  <si>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</si>
  <si>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</si>
  <si>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Bourns KK</t>
    <phoneticPr fontId="84" type="noConversion"/>
  </si>
  <si>
    <t>537 Utanonishi, Misaki-cho, Kume-gun, Okayama 709-3707 Japan</t>
    <phoneticPr fontId="84" type="noConversion"/>
  </si>
  <si>
    <t>Yohei Okada</t>
    <phoneticPr fontId="84" type="noConversion"/>
  </si>
  <si>
    <t>Yohei.Okada@bourns.com</t>
    <phoneticPr fontId="84" type="noConversion"/>
  </si>
  <si>
    <t>0868-66-2525</t>
    <phoneticPr fontId="84" type="noConversion"/>
  </si>
  <si>
    <t>Tsutomu Fujita</t>
    <phoneticPr fontId="84" type="noConversion"/>
  </si>
  <si>
    <t>Manager, Administrative Dept.</t>
    <phoneticPr fontId="84" type="noConversion"/>
  </si>
  <si>
    <t>Tsutomu.Fujita@bourns.com</t>
    <phoneticPr fontId="84" type="noConversion"/>
  </si>
  <si>
    <t>06-6317-2441</t>
    <phoneticPr fontId="84" type="noConversion"/>
  </si>
  <si>
    <t>http://www.bourns.com/docs/RoHS-Content/conflict_metals_statement.pdf</t>
    <phoneticPr fontId="9" type="noConversion"/>
  </si>
  <si>
    <t>SA Series</t>
    <phoneticPr fontId="84" type="noConversion"/>
  </si>
  <si>
    <t>SA Breaker</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</si>
</sst>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3"/>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3"/>
      <charset val="128"/>
    </font>
    <font>
      <sz val="11"/>
      <color rgb="FFFF0000"/>
      <name val="돋움"/>
      <family val="3"/>
      <charset val="129"/>
    </font>
    <font>
      <sz val="11"/>
      <color theme="8"/>
      <name val="ＭＳ Ｐゴシック"/>
      <family val="3"/>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3"/>
      <charset val="128"/>
    </font>
    <font>
      <i/>
      <sz val="11"/>
      <color rgb="FFFF0000"/>
      <name val="ＭＳ Ｐゴシック"/>
      <family val="3"/>
      <charset val="128"/>
    </font>
    <font>
      <i/>
      <sz val="11"/>
      <color rgb="FF00B050"/>
      <name val="ＭＳ Ｐゴシック"/>
      <family val="3"/>
      <charset val="128"/>
    </font>
    <font>
      <u/>
      <sz val="10"/>
      <color theme="10"/>
      <name val="Verdana"/>
      <family val="2"/>
    </font>
    <font>
      <sz val="10"/>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7" fillId="0" borderId="0">
      <alignment vertical="center"/>
    </xf>
    <xf numFmtId="166" fontId="4" fillId="0" borderId="0"/>
    <xf numFmtId="0" fontId="68" fillId="0" borderId="0"/>
    <xf numFmtId="0" fontId="5" fillId="0" borderId="0"/>
    <xf numFmtId="0" fontId="82" fillId="0" borderId="0"/>
    <xf numFmtId="0" fontId="68"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8" fillId="0" borderId="0"/>
    <xf numFmtId="0" fontId="68"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9" fillId="0" borderId="0"/>
    <xf numFmtId="0" fontId="82"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6"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828" applyFont="1" applyFill="1" applyBorder="1" applyAlignment="1" applyProtection="1">
      <alignment vertical="center" wrapText="1"/>
      <protection hidden="1"/>
    </xf>
    <xf numFmtId="0" fontId="11"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6"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828" applyFont="1"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828" applyFont="1"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11" fillId="0" borderId="0" xfId="828" applyFont="1"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828" applyFont="1"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7"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79" fillId="0" borderId="0" xfId="638"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79"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7" fillId="0" borderId="0" xfId="0" applyFont="1"/>
    <xf numFmtId="0" fontId="47" fillId="0" borderId="0" xfId="0" applyFont="1" applyAlignment="1">
      <alignment vertical="top"/>
    </xf>
    <xf numFmtId="0" fontId="79"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7" fillId="0" borderId="0" xfId="827" applyFont="1" applyAlignment="1">
      <alignment horizontal="justify" vertical="top"/>
    </xf>
    <xf numFmtId="0" fontId="79"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828"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828"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828"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8" applyFill="1" applyBorder="1" applyAlignment="1" applyProtection="1">
      <alignment horizontal="left" vertical="center" wrapText="1"/>
      <protection locked="0"/>
    </xf>
    <xf numFmtId="0" fontId="116" fillId="45" borderId="11" xfId="0" applyFont="1" applyFill="1" applyBorder="1" applyAlignment="1" applyProtection="1">
      <alignment horizontal="left" vertical="center" wrapText="1"/>
      <protection locked="0"/>
    </xf>
    <xf numFmtId="0" fontId="116" fillId="45" borderId="33" xfId="0" applyFont="1" applyFill="1" applyBorder="1" applyAlignment="1" applyProtection="1">
      <alignment horizontal="left" vertical="center" wrapText="1"/>
      <protection locked="0"/>
    </xf>
    <xf numFmtId="0" fontId="45" fillId="45" borderId="34" xfId="828" applyFont="1" applyFill="1" applyBorder="1" applyAlignment="1" applyProtection="1">
      <alignment horizontal="center" vertical="center"/>
      <protection locked="0"/>
    </xf>
    <xf numFmtId="0" fontId="45"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82">
    <dxf>
      <font>
        <color indexed="9"/>
      </font>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indexed="50"/>
        </patternFill>
      </fill>
    </dxf>
    <dxf>
      <fill>
        <patternFill>
          <bgColor indexed="10"/>
        </patternFill>
      </fill>
    </dxf>
    <dxf>
      <font>
        <strike val="0"/>
        <color indexed="22"/>
      </font>
      <fill>
        <patternFill patternType="none"/>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ont>
        <strike val="0"/>
        <color theme="0" tint="-4.9897762993255407E-2"/>
      </font>
      <fill>
        <patternFill patternType="none"/>
      </fill>
    </dxf>
    <dxf>
      <font>
        <color auto="1"/>
      </font>
      <fill>
        <patternFill>
          <bgColor indexed="50"/>
        </patternFill>
      </fill>
    </dxf>
    <dxf>
      <fill>
        <patternFill>
          <bgColor indexed="10"/>
        </patternFill>
      </fill>
    </dxf>
    <dxf>
      <font>
        <strike val="0"/>
        <color indexed="22"/>
      </font>
      <fill>
        <patternFill patternType="none"/>
      </fill>
    </dxf>
    <dxf>
      <fill>
        <patternFill>
          <bgColor indexed="10"/>
        </patternFill>
      </fill>
    </dxf>
    <dxf>
      <font>
        <color auto="1"/>
      </font>
      <fill>
        <patternFill>
          <bgColor indexed="50"/>
        </patternFill>
      </fill>
    </dxf>
    <dxf>
      <font>
        <color indexed="10"/>
      </font>
    </dxf>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433294</xdr:colOff>
      <xdr:row>1</xdr:row>
      <xdr:rowOff>388470</xdr:rowOff>
    </xdr:from>
    <xdr:to>
      <xdr:col>1</xdr:col>
      <xdr:colOff>1627094</xdr:colOff>
      <xdr:row>2</xdr:row>
      <xdr:rowOff>602128</xdr:rowOff>
    </xdr:to>
    <xdr:pic>
      <xdr:nvPicPr>
        <xdr:cNvPr id="2" name="Picture 1">
          <a:extLst>
            <a:ext uri="{FF2B5EF4-FFF2-40B4-BE49-F238E27FC236}">
              <a16:creationId xmlns:a16="http://schemas.microsoft.com/office/drawing/2014/main" id="{023BA0B8-1DB1-567A-194A-2BE9BB325D05}"/>
            </a:ext>
          </a:extLst>
        </xdr:cNvPr>
        <xdr:cNvPicPr>
          <a:picLocks noChangeAspect="1"/>
        </xdr:cNvPicPr>
      </xdr:nvPicPr>
      <xdr:blipFill>
        <a:blip xmlns:r="http://schemas.openxmlformats.org/officeDocument/2006/relationships" r:embed="rId1"/>
        <a:stretch>
          <a:fillRect/>
        </a:stretch>
      </xdr:blipFill>
      <xdr:spPr>
        <a:xfrm>
          <a:off x="567765" y="597646"/>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3203125" defaultRowHeight="13"/>
  <cols>
    <col min="1" max="1" width="143" style="158" customWidth="1"/>
    <col min="2" max="2" width="34.83203125" style="158" customWidth="1"/>
    <col min="3" max="3" width="8.83203125" style="158" customWidth="1"/>
    <col min="4" max="16384" width="8.83203125" style="158"/>
  </cols>
  <sheetData>
    <row r="1" spans="1:2" ht="104" customHeight="1">
      <c r="A1" s="173" t="str">
        <f ca="1">OFFSET(L!$C$1,MATCH("Instructions"&amp;ADDRESS(ROW(),COLUMN(),4),L!$A:$A,0)-1,SL,,)</f>
        <v>RMI:www.responsiblemineralsinitiative.org/</v>
      </c>
      <c r="B1" s="181"/>
    </row>
    <row r="2" spans="1:2" ht="17">
      <c r="A2" s="95" t="str">
        <f ca="1">OFFSET(L!$C$1,MATCH("Instructions"&amp;ADDRESS(ROW(),COLUMN(),4),L!$A:$A,0)-1,SL,,)</f>
        <v>Introduction</v>
      </c>
      <c r="B2" s="181"/>
    </row>
    <row r="3" spans="1:2" ht="168.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 customHeight="1">
      <c r="A10" s="94" t="str">
        <f ca="1">OFFSET(L!$C$1,MATCH("Instructions"&amp;ADDRESS(ROW(),COLUMN(),4),L!$A:$A,0)-1,SL,,)</f>
        <v xml:space="preserve">4. Insert the source for the unique identifier number or code ("DUNS", "VAT", "Customer", etc).  </v>
      </c>
      <c r="B10" s="181"/>
    </row>
    <row r="11" spans="1:2" ht="20" customHeight="1">
      <c r="A11" s="94" t="str">
        <f ca="1">OFFSET(L!$C$1,MATCH("Instructions"&amp;ADDRESS(ROW(),COLUMN(),4),L!$A:$A,0)-1,SL,,)</f>
        <v>5. Insert your full company address (street, city, state, country, postal code). This field is optional.</v>
      </c>
      <c r="B11" s="181"/>
    </row>
    <row r="12" spans="1:2" ht="35"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5"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5"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6">
      <c r="A34" s="232"/>
      <c r="B34" s="181"/>
    </row>
    <row r="35" spans="1:2" ht="68.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6" customHeight="1">
      <c r="A44" s="221"/>
      <c r="B44" s="181"/>
    </row>
    <row r="45" spans="1:2" ht="68">
      <c r="A45" s="95" t="str">
        <f ca="1">OFFSET(L!$C$1,MATCH("Instructions"&amp;ADDRESS(ROW(),COLUMN(),4),L!$A:$A,0)-1,SL,,)</f>
        <v>Instructions for completing the Smelter List Tab.
Provide answers in ENGLISH only
Note:  Columns with (*) are mandatory fields</v>
      </c>
      <c r="B45" s="181"/>
    </row>
    <row r="46" spans="1:2" ht="63.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2"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5" customHeight="1">
      <c r="A49" s="94" t="str">
        <f ca="1">OFFSET(L!$C$1,MATCH("Instructions"&amp;ADDRESS(ROW(),COLUMN(),4),L!$A:$A,0)-1,SL,,)</f>
        <v>2. Metal (*)   -   Use the pull down menu to select the metal for which you are entering smelter information. This field is mandatory.</v>
      </c>
      <c r="B49" s="181"/>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8" customHeight="1">
      <c r="A56" s="94" t="str">
        <f ca="1">OFFSET(L!$C$1,MATCH("Instructions"&amp;ADDRESS(ROW(),COLUMN(),4),L!$A:$A,0)-1,SL,,)</f>
        <v>9. Smelter City – Provide the city name of where the smelter is located. This field is optional.</v>
      </c>
      <c r="B56" s="181"/>
    </row>
    <row r="57" spans="1:2" ht="26" customHeight="1">
      <c r="A57" s="94" t="str">
        <f ca="1">OFFSET(L!$C$1,MATCH("Instructions"&amp;ADDRESS(ROW(),COLUMN(),4),L!$A:$A,0)-1,SL,,)</f>
        <v>10. Smelter Location: State/Province, if applicable – Provide the state or province where the smelter is located. This field is optional.</v>
      </c>
      <c r="B57" s="181"/>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6">
      <c r="A74" s="184" t="s">
        <v>0</v>
      </c>
      <c r="B74" s="180"/>
    </row>
    <row r="75" spans="1:2" ht="17"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1640625" style="58" customWidth="1"/>
    <col min="3" max="16384" width="8.66406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baseColWidth="10" defaultColWidth="8.83203125" defaultRowHeight="13"/>
  <cols>
    <col min="2" max="2" width="27.332031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4BDF1A28-30D5-449D-B20E-D6C97EF9FAE1}" showAutoFilter="1">
      <selection activeCell="C1" sqref="C1:D65536"/>
      <pageMargins left="0" right="0" top="0" bottom="0" header="0" footer="0"/>
      <pageSetup orientation="portrait"/>
      <autoFilter ref="B1:C1" xr:uid="{308EF80D-512B-9549-95C6-298E7F1F55BA}"/>
    </customSheetView>
    <customSheetView guid="{C59130F4-2E03-5E48-94CE-6E4A0484DB9E}" showAutoFilter="1">
      <selection activeCell="C1" sqref="C1:D65536"/>
      <pageMargins left="0" right="0" top="0" bottom="0" header="0" footer="0"/>
      <pageSetup orientation="portrait"/>
      <headerFooter alignWithMargins="0"/>
      <autoFilter ref="B1:C1" xr:uid="{C0A23B60-6C15-2C4A-A1A1-0F40156E5D7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baseColWidth="10" defaultColWidth="11" defaultRowHeight="13"/>
  <cols>
    <col min="1" max="1" width="0.83203125" customWidth="1"/>
    <col min="2" max="2" width="10.1640625" customWidth="1"/>
    <col min="3" max="3" width="11.5" customWidth="1"/>
    <col min="4" max="4" width="17.1640625" style="150" customWidth="1"/>
    <col min="5" max="5" width="42.33203125" customWidth="1"/>
    <col min="6" max="6" width="53.33203125" customWidth="1"/>
    <col min="7" max="7" width="0.83203125" customWidth="1"/>
  </cols>
  <sheetData>
    <row r="1" spans="1:7" ht="14"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6">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6">
      <c r="A12" s="310"/>
      <c r="B12" s="175" t="s">
        <v>7</v>
      </c>
      <c r="C12" s="176" t="s">
        <v>8</v>
      </c>
      <c r="D12" s="177" t="s">
        <v>9</v>
      </c>
      <c r="E12" s="176" t="s">
        <v>10</v>
      </c>
      <c r="F12" s="176" t="s">
        <v>11</v>
      </c>
      <c r="G12" s="25"/>
    </row>
    <row r="13" spans="1:7" ht="78">
      <c r="A13" s="310"/>
      <c r="B13" s="309">
        <v>1</v>
      </c>
      <c r="C13" s="228" t="s">
        <v>12</v>
      </c>
      <c r="D13" s="229">
        <v>44489</v>
      </c>
      <c r="E13" s="228" t="s">
        <v>12769</v>
      </c>
      <c r="F13" s="230" t="s">
        <v>13</v>
      </c>
      <c r="G13" s="25"/>
    </row>
    <row r="14" spans="1:7" ht="65">
      <c r="A14" s="310"/>
      <c r="B14" s="227">
        <v>1.01</v>
      </c>
      <c r="C14" s="228" t="s">
        <v>12</v>
      </c>
      <c r="D14" s="229">
        <v>44523</v>
      </c>
      <c r="E14" s="228" t="s">
        <v>12775</v>
      </c>
      <c r="F14" s="230" t="s">
        <v>13</v>
      </c>
      <c r="G14" s="25"/>
    </row>
    <row r="15" spans="1:7" ht="65">
      <c r="A15" s="310"/>
      <c r="B15" s="227">
        <v>1.02</v>
      </c>
      <c r="C15" s="228" t="s">
        <v>12</v>
      </c>
      <c r="D15" s="229">
        <v>44553</v>
      </c>
      <c r="E15" s="228" t="s">
        <v>12776</v>
      </c>
      <c r="F15" s="230" t="s">
        <v>13</v>
      </c>
      <c r="G15" s="25"/>
    </row>
    <row r="16" spans="1:7" ht="104">
      <c r="A16" s="310"/>
      <c r="B16" s="227">
        <v>1.1000000000000001</v>
      </c>
      <c r="C16" s="228" t="s">
        <v>12</v>
      </c>
      <c r="D16" s="229">
        <v>44848</v>
      </c>
      <c r="E16" s="228" t="s">
        <v>12800</v>
      </c>
      <c r="F16" s="230" t="s">
        <v>12806</v>
      </c>
      <c r="G16" s="25"/>
    </row>
    <row r="17" spans="1:7" ht="65">
      <c r="A17" s="310"/>
      <c r="B17" s="227">
        <v>1.1100000000000001</v>
      </c>
      <c r="C17" s="228" t="s">
        <v>12</v>
      </c>
      <c r="D17" s="229">
        <v>44869</v>
      </c>
      <c r="E17" s="228" t="s">
        <v>12801</v>
      </c>
      <c r="F17" s="230" t="s">
        <v>12806</v>
      </c>
      <c r="G17" s="25"/>
    </row>
    <row r="18" spans="1:7" ht="14" thickBot="1">
      <c r="A18" s="311"/>
      <c r="B18" s="312" t="str">
        <f ca="1">OFFSET(L!$C$1,MATCH("General"&amp;"Cpy",L!$A:$A,0)-1,SL,,)</f>
        <v>© 2022 Responsible Minerals Initiative. All rights reserved.</v>
      </c>
      <c r="C18" s="312"/>
      <c r="D18" s="312"/>
      <c r="E18" s="312"/>
      <c r="F18" s="312"/>
      <c r="G18" s="26"/>
    </row>
    <row r="19" spans="1:7" ht="14" thickTop="1"/>
  </sheetData>
  <sheetProtection algorithmName="SHA-512" hashValue="x0C+E162Iypr58CnmthpI8L9zc74EweHJ/PkKlvSLbVzipfNbv60qyeY9sew4yb8NfcsmHkW96tXrT/3poJirw==" saltValue="ZIe3NWmuaYGdnMF+VpdFg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8"/>
    <mergeCell ref="B18:F18"/>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3203125" defaultRowHeight="13"/>
  <cols>
    <col min="1" max="1" width="1.6640625" style="158" customWidth="1"/>
    <col min="2" max="2" width="35.5" style="158" customWidth="1"/>
    <col min="3" max="3" width="105.5" style="158" customWidth="1"/>
    <col min="4" max="5" width="1.6640625" style="158" customWidth="1"/>
    <col min="6" max="6" width="52" style="158" customWidth="1"/>
    <col min="7" max="7" width="4.83203125" style="158" customWidth="1"/>
    <col min="8" max="16384" width="8.83203125" style="158"/>
  </cols>
  <sheetData>
    <row r="1" spans="1:8" ht="90.5" customHeight="1" thickTop="1">
      <c r="A1" s="316"/>
      <c r="B1" s="317"/>
      <c r="C1" s="317"/>
      <c r="D1" s="318"/>
    </row>
    <row r="2" spans="1:8" ht="17">
      <c r="A2" s="178"/>
      <c r="B2" s="179" t="str">
        <f ca="1">OFFSET(L!$C$1,MATCH("Definitions"&amp;ADDRESS(ROW(),COLUMN(),4),L!$A:$A,0)-1,SL,,)</f>
        <v>ITEM</v>
      </c>
      <c r="C2" s="179" t="str">
        <f ca="1">OFFSET(L!$C$1,MATCH("Definitions"&amp;ADDRESS(ROW(),COLUMN(),4),L!$A:$A,0)-1,SL,,)</f>
        <v>DEFINITION</v>
      </c>
      <c r="D2" s="320"/>
      <c r="E2" s="180"/>
    </row>
    <row r="3" spans="1:8" ht="51">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8">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53">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53">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102">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8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51">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36">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5"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102">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53">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68">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8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87">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7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8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8">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6">
      <c r="A22" s="178"/>
      <c r="B22" s="319" t="str">
        <f ca="1">OFFSET(L!$C$1,MATCH("General"&amp;"Cpy",L!$A:$A,0)-1,SL,,)</f>
        <v>© 2022 Responsible Minerals Initiative. All rights reserved.</v>
      </c>
      <c r="C22" s="319"/>
      <c r="D22" s="320"/>
      <c r="E22" s="181"/>
    </row>
    <row r="23" spans="1:5" ht="14" thickBot="1">
      <c r="A23" s="182"/>
      <c r="B23" s="183"/>
      <c r="C23" s="183"/>
      <c r="D23" s="321"/>
    </row>
    <row r="24" spans="1:5" ht="14" thickTop="1"/>
  </sheetData>
  <sheetProtection algorithmName="SHA-512" hashValue="3dBR7jJOOU4lZDSBysE72Sjt40LZWBOo1GZiz2D+Vmwh0OwZhIdvn9nmfIpi/d4opBSO6VYd3QrMpycU5D8gOA==" saltValue="B6VMWNnFhnJ7jsyIBxD20Q=="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5" zoomScaleNormal="85" workbookViewId="0">
      <selection activeCell="D8" sqref="D8:J8"/>
    </sheetView>
  </sheetViews>
  <sheetFormatPr baseColWidth="10" defaultColWidth="8.83203125" defaultRowHeight="13"/>
  <cols>
    <col min="1" max="1" width="1.83203125" customWidth="1"/>
    <col min="2" max="2" width="84.33203125" customWidth="1"/>
    <col min="3" max="3" width="1.6640625" customWidth="1"/>
    <col min="4" max="5" width="16.6640625" customWidth="1"/>
    <col min="6" max="6" width="1.6640625" customWidth="1"/>
    <col min="7" max="9" width="16.6640625" customWidth="1"/>
    <col min="10" max="10" width="17.83203125" customWidth="1"/>
    <col min="11" max="11" width="3" customWidth="1"/>
    <col min="12" max="12" width="3.6640625" hidden="1" customWidth="1"/>
    <col min="13" max="15" width="4.83203125" hidden="1" customWidth="1"/>
    <col min="16" max="23" width="9.1640625" hidden="1" customWidth="1"/>
    <col min="24" max="24" width="27.6640625" hidden="1" customWidth="1"/>
    <col min="25" max="25" width="8.83203125" hidden="1" customWidth="1"/>
    <col min="26" max="32" width="8.83203125" customWidth="1"/>
  </cols>
  <sheetData>
    <row r="1" spans="1:34" ht="17" thickTop="1">
      <c r="A1" s="339"/>
      <c r="B1" s="340"/>
      <c r="C1" s="340"/>
      <c r="D1" s="340"/>
      <c r="E1" s="340"/>
      <c r="F1" s="340"/>
      <c r="G1" s="340"/>
      <c r="H1" s="340"/>
      <c r="I1" s="340"/>
      <c r="J1" s="340"/>
      <c r="K1" s="341"/>
      <c r="L1" s="103"/>
      <c r="P1" s="3"/>
      <c r="Q1" s="3"/>
      <c r="R1" s="3"/>
      <c r="S1" s="3"/>
      <c r="T1" s="3"/>
      <c r="U1" s="3"/>
      <c r="V1" s="3"/>
      <c r="W1" s="3"/>
      <c r="X1" s="3"/>
      <c r="Y1" s="3"/>
      <c r="Z1" s="3"/>
      <c r="AA1" s="3"/>
      <c r="AB1" s="3"/>
      <c r="AC1" s="3"/>
      <c r="AD1" s="3"/>
      <c r="AE1" s="3"/>
      <c r="AF1" s="3"/>
      <c r="AG1" s="3"/>
      <c r="AH1" s="3"/>
    </row>
    <row r="2" spans="1:34" ht="81.75" customHeight="1">
      <c r="A2" s="28"/>
      <c r="B2" s="305"/>
      <c r="C2" s="29"/>
      <c r="D2" s="342" t="str">
        <f ca="1">OFFSET(L!$C$1,MATCH("Declaration"&amp;ADDRESS(ROW(),COLUMN(),4),L!$A:$A,0)-1,SL,,)</f>
        <v>Extended Mineral Reporting Template (EMRT)</v>
      </c>
      <c r="E2" s="343"/>
      <c r="F2" s="343"/>
      <c r="G2" s="343"/>
      <c r="H2" s="343"/>
      <c r="I2" s="343"/>
      <c r="J2" s="34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26"/>
      <c r="F3" s="327"/>
      <c r="G3" s="327"/>
      <c r="H3" s="327"/>
      <c r="I3" s="327"/>
      <c r="J3" s="192" t="s">
        <v>12808</v>
      </c>
      <c r="K3" s="30"/>
      <c r="L3" s="103"/>
      <c r="P3" s="39">
        <f>MATCH($D$3,LN,0)</f>
        <v>1</v>
      </c>
    </row>
    <row r="4" spans="1:34" ht="16">
      <c r="A4" s="28"/>
      <c r="B4" s="349" t="str">
        <f ca="1">OFFSET(L!$C$1,MATCH("Declaration"&amp;ADDRESS(ROW(),COLUMN(),4),L!$A:$A,0)-1,SL,,)</f>
        <v>The purpose of this document is to collect sourcing information on cobalt or natural mica.</v>
      </c>
      <c r="C4" s="349"/>
      <c r="D4" s="349"/>
      <c r="E4" s="349"/>
      <c r="F4" s="349"/>
      <c r="G4" s="349"/>
      <c r="H4" s="349"/>
      <c r="I4" s="353" t="str">
        <f ca="1">OFFSET(L!$C$1,MATCH("Declaration"&amp;ADDRESS(ROW(),COLUMN(),4),L!$A:$A,0)-1,SL,,)</f>
        <v>Link to Terms &amp; Conditions</v>
      </c>
      <c r="J4" s="353"/>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49" t="str">
        <f ca="1">OFFSET(L!$C$1,MATCH("Declaration"&amp;ADDRESS(ROW(),COLUMN(),4),L!$A:$A,0)-1,SL,,)</f>
        <v>Mandatory fields are noted with an asterisk (*).  Consult the instructions tab for guidance on how to answer each question.</v>
      </c>
      <c r="C6" s="349"/>
      <c r="D6" s="349"/>
      <c r="E6" s="349"/>
      <c r="F6" s="349"/>
      <c r="G6" s="349"/>
      <c r="H6" s="349"/>
      <c r="I6" s="349"/>
      <c r="J6" s="349"/>
      <c r="K6" s="30"/>
      <c r="L6" s="105" t="s">
        <v>20</v>
      </c>
      <c r="P6" s="3"/>
      <c r="Q6" s="3"/>
      <c r="R6" s="3"/>
      <c r="S6" s="3"/>
      <c r="T6" s="3"/>
      <c r="U6" s="3"/>
      <c r="V6" s="3"/>
      <c r="W6" s="3"/>
      <c r="X6" s="3"/>
      <c r="Y6" s="3"/>
      <c r="Z6" s="3"/>
      <c r="AA6" s="3"/>
      <c r="AB6" s="3"/>
      <c r="AC6" s="3"/>
      <c r="AD6" s="3"/>
      <c r="AE6" s="3"/>
      <c r="AF6" s="3"/>
      <c r="AG6" s="3"/>
      <c r="AH6" s="3"/>
    </row>
    <row r="7" spans="1:34" ht="16">
      <c r="A7" s="28"/>
      <c r="B7" s="354" t="str">
        <f ca="1">OFFSET(L!$C$1,MATCH("Declaration"&amp;ADDRESS(ROW(),COLUMN(),4),L!$A:$A,0)-1,SL,,)</f>
        <v>Company Information</v>
      </c>
      <c r="C7" s="354"/>
      <c r="D7" s="354"/>
      <c r="E7" s="354"/>
      <c r="F7" s="354"/>
      <c r="G7" s="354"/>
      <c r="H7" s="354"/>
      <c r="I7" s="354"/>
      <c r="J7" s="354"/>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45" t="s">
        <v>12810</v>
      </c>
      <c r="E8" s="346"/>
      <c r="F8" s="346"/>
      <c r="G8" s="346"/>
      <c r="H8" s="346"/>
      <c r="I8" s="346"/>
      <c r="J8" s="347"/>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63" t="s">
        <v>22</v>
      </c>
      <c r="E9" s="364"/>
      <c r="F9" s="364"/>
      <c r="G9" s="365"/>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55" t="str">
        <f ca="1">OFFSET(L!$C$1,MATCH("Declaration"&amp;ADDRESS(ROW(),COLUMN(),4)&amp;LEFT($D$9,1),L!$A:$A,0)-1,SL,,)</f>
        <v>Go to Product List tab to enter products this declaration applies to</v>
      </c>
      <c r="C10" s="113"/>
      <c r="D10" s="350"/>
      <c r="E10" s="351"/>
      <c r="F10" s="351"/>
      <c r="G10" s="351"/>
      <c r="H10" s="351"/>
      <c r="I10" s="351"/>
      <c r="J10" s="352"/>
      <c r="K10" s="30"/>
      <c r="L10" s="105"/>
      <c r="Q10" s="3"/>
      <c r="R10" s="3"/>
      <c r="S10" s="3"/>
      <c r="T10" s="3"/>
      <c r="U10" s="3"/>
      <c r="V10" s="3"/>
      <c r="W10" s="3"/>
      <c r="X10" s="3"/>
      <c r="Y10" s="3"/>
      <c r="Z10" s="3"/>
      <c r="AA10" s="3"/>
      <c r="AB10" s="3"/>
      <c r="AC10" s="3"/>
      <c r="AD10" s="3"/>
      <c r="AE10" s="3"/>
      <c r="AF10" s="3"/>
      <c r="AG10" s="3"/>
      <c r="AH10" s="3"/>
    </row>
    <row r="11" spans="1:34" ht="16">
      <c r="A11" s="32"/>
      <c r="B11" s="356"/>
      <c r="C11" s="113"/>
      <c r="D11" s="357" t="str">
        <f ca="1">IF(D9=Q9,OFFSET(L!$C$1,MATCH("Declaration"&amp;ADDRESS(ROW(),COLUMN(),4),L!$A:$A,0)-1,SL,,),"")</f>
        <v>Click here to enter the products this declaration applies to</v>
      </c>
      <c r="E11" s="358"/>
      <c r="F11" s="358"/>
      <c r="G11" s="358"/>
      <c r="H11" s="358"/>
      <c r="I11" s="358"/>
      <c r="J11" s="359"/>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8"/>
      <c r="E12" s="337"/>
      <c r="F12" s="337"/>
      <c r="G12" s="337"/>
      <c r="H12" s="337"/>
      <c r="I12" s="337"/>
      <c r="J12" s="338"/>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8"/>
      <c r="E13" s="337"/>
      <c r="F13" s="337"/>
      <c r="G13" s="337"/>
      <c r="H13" s="337"/>
      <c r="I13" s="337"/>
      <c r="J13" s="338"/>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8" t="s">
        <v>12811</v>
      </c>
      <c r="E14" s="337"/>
      <c r="F14" s="337"/>
      <c r="G14" s="337"/>
      <c r="H14" s="337"/>
      <c r="I14" s="337"/>
      <c r="J14" s="338"/>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8" t="s">
        <v>12812</v>
      </c>
      <c r="E15" s="337"/>
      <c r="F15" s="337"/>
      <c r="G15" s="337"/>
      <c r="H15" s="337"/>
      <c r="I15" s="337"/>
      <c r="J15" s="338"/>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36" t="s">
        <v>12813</v>
      </c>
      <c r="E16" s="337"/>
      <c r="F16" s="337"/>
      <c r="G16" s="337"/>
      <c r="H16" s="337"/>
      <c r="I16" s="337"/>
      <c r="J16" s="338"/>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8" t="s">
        <v>12814</v>
      </c>
      <c r="E17" s="337"/>
      <c r="F17" s="337"/>
      <c r="G17" s="337"/>
      <c r="H17" s="337"/>
      <c r="I17" s="337"/>
      <c r="J17" s="33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8" t="s">
        <v>12815</v>
      </c>
      <c r="E18" s="337"/>
      <c r="F18" s="337"/>
      <c r="G18" s="337"/>
      <c r="H18" s="337"/>
      <c r="I18" s="337"/>
      <c r="J18" s="33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8" t="s">
        <v>12816</v>
      </c>
      <c r="E19" s="337"/>
      <c r="F19" s="337"/>
      <c r="G19" s="337"/>
      <c r="H19" s="337"/>
      <c r="I19" s="337"/>
      <c r="J19" s="33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6" t="s">
        <v>12817</v>
      </c>
      <c r="E20" s="337"/>
      <c r="F20" s="337"/>
      <c r="G20" s="337"/>
      <c r="H20" s="337"/>
      <c r="I20" s="337"/>
      <c r="J20" s="338"/>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8" t="s">
        <v>12818</v>
      </c>
      <c r="E21" s="337"/>
      <c r="F21" s="337"/>
      <c r="G21" s="337"/>
      <c r="H21" s="337"/>
      <c r="I21" s="337"/>
      <c r="J21" s="33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9">
        <v>44921</v>
      </c>
      <c r="E22" s="370"/>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2"/>
      <c r="E23" s="362"/>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22" t="str">
        <f ca="1">OFFSET(L!$C$1,MATCH("Declaration"&amp;ADDRESS(ROW(),COLUMN(),4),L!$A:$A,0)-1,SL,,)</f>
        <v>Answer the following questions 1 - 7 based on the declaration scope indicated above</v>
      </c>
      <c r="C24" s="322"/>
      <c r="D24" s="322"/>
      <c r="E24" s="322"/>
      <c r="F24" s="322"/>
      <c r="G24" s="322"/>
      <c r="H24" s="322"/>
      <c r="I24" s="322"/>
      <c r="J24" s="322"/>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68" t="str">
        <f ca="1">OFFSET(L!$C$1,MATCH("Declaration"&amp;ADDRESS(ROW(),COLUMN(),4),L!$A:$A,0)-1,SL,,)</f>
        <v>Answer</v>
      </c>
      <c r="E25" s="368"/>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24</v>
      </c>
      <c r="E26" s="329"/>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24</v>
      </c>
      <c r="E27" s="329"/>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4" t="s">
        <v>24</v>
      </c>
      <c r="E28" s="335"/>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6" t="s">
        <v>24</v>
      </c>
      <c r="E29" s="367"/>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60" t="str">
        <f ca="1">D25</f>
        <v>Answer</v>
      </c>
      <c r="E31" s="360"/>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c r="E32" s="329"/>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4" t="s">
        <v>24</v>
      </c>
      <c r="E34" s="335"/>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4" t="s">
        <v>24</v>
      </c>
      <c r="E35" s="335"/>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0" t="str">
        <f ca="1">D25</f>
        <v>Answer</v>
      </c>
      <c r="E37" s="360"/>
      <c r="F37" s="15"/>
      <c r="G37" s="38" t="str">
        <f ca="1">G25</f>
        <v>Comments</v>
      </c>
      <c r="H37" s="361"/>
      <c r="I37" s="361"/>
      <c r="J37" s="361"/>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c r="E38" s="329"/>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 customHeight="1">
      <c r="A43" s="35"/>
      <c r="B43" s="38" t="str">
        <f ca="1">OFFSET(L!$C$1,MATCH("Declaration"&amp;ADDRESS(ROW(),COLUMN(),4),L!$A:$A,0)-1,SL,,)&amp;Q37</f>
        <v xml:space="preserve">4) Does 100 percent of the cobalt originate from recycled or scrap sources? </v>
      </c>
      <c r="C43" s="7"/>
      <c r="D43" s="360" t="str">
        <f ca="1">D25</f>
        <v>Answer</v>
      </c>
      <c r="E43" s="360"/>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c r="E44" s="329"/>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4"/>
      <c r="E46" s="335"/>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4"/>
      <c r="E47" s="335"/>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25" customHeight="1">
      <c r="A49" s="35"/>
      <c r="B49" s="123" t="str">
        <f ca="1">OFFSET(L!$C$1,MATCH("Declaration"&amp;ADDRESS(ROW(),COLUMN(),4),L!$A:$A,0)-1,SL,,)&amp;Q37</f>
        <v>5) What percentage of relevant suppliers have provided a response to your supply chain survey?</v>
      </c>
      <c r="C49" s="7"/>
      <c r="D49" s="360" t="str">
        <f ca="1">D25</f>
        <v>Answer</v>
      </c>
      <c r="E49" s="360"/>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2"/>
      <c r="E50" s="333"/>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2"/>
      <c r="E51" s="333"/>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0"/>
      <c r="E52" s="331"/>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0"/>
      <c r="E53" s="331"/>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60" t="str">
        <f ca="1">D25</f>
        <v>Answer</v>
      </c>
      <c r="E55" s="360"/>
      <c r="F55" s="15"/>
      <c r="G55" s="38" t="str">
        <f ca="1">G25</f>
        <v>Comments</v>
      </c>
      <c r="H55" s="371"/>
      <c r="I55" s="371"/>
      <c r="J55" s="371"/>
      <c r="K55" s="30"/>
      <c r="L55" s="100" t="s">
        <v>16</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4"/>
      <c r="E56" s="375"/>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4"/>
      <c r="E58" s="335"/>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4"/>
      <c r="E59" s="335"/>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60" t="str">
        <f ca="1">D25</f>
        <v>Answer</v>
      </c>
      <c r="E61" s="360"/>
      <c r="F61" s="15"/>
      <c r="G61" s="38" t="str">
        <f ca="1">G25</f>
        <v>Comments</v>
      </c>
      <c r="H61" s="371" t="str">
        <f>IF(Q69="(*)","Click here to enter smelter names","")</f>
        <v/>
      </c>
      <c r="I61" s="371"/>
      <c r="J61" s="371"/>
      <c r="K61" s="30"/>
      <c r="L61" s="100" t="s">
        <v>16</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c r="E62" s="329"/>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4"/>
      <c r="E64" s="335"/>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4"/>
      <c r="E65" s="335"/>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80" t="str">
        <f ca="1">OFFSET(L!$C$1,MATCH("Declaration"&amp;ADDRESS(ROW(),COLUMN(),4),L!$A:$A,0)-1,SL,,)</f>
        <v>Answer the Following Questions at a Company Level</v>
      </c>
      <c r="C67" s="380"/>
      <c r="D67" s="380"/>
      <c r="E67" s="380"/>
      <c r="F67" s="380"/>
      <c r="G67" s="380"/>
      <c r="H67" s="380"/>
      <c r="I67" s="380"/>
      <c r="J67" s="380"/>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68" t="str">
        <f ca="1">D25</f>
        <v>Answer</v>
      </c>
      <c r="E68" s="368"/>
      <c r="F68" s="47"/>
      <c r="G68" s="368" t="str">
        <f ca="1">G25</f>
        <v>Comments</v>
      </c>
      <c r="H68" s="368" t="e">
        <f>HLOOKUP(SL,LT,$O68,0)</f>
        <v>#NAME?</v>
      </c>
      <c r="I68" s="368"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5" customHeight="1">
      <c r="A69" s="35"/>
      <c r="B69" s="50" t="str">
        <f ca="1">OFFSET(L!$C$1,MATCH("Declaration"&amp;ADDRESS(ROW(),COLUMN(),4),L!$A:$A,0)-1,SL,,)&amp;P38</f>
        <v>A. Have you established a responsible minerals sourcing policy?</v>
      </c>
      <c r="C69" s="51"/>
      <c r="D69" s="328" t="s">
        <v>27</v>
      </c>
      <c r="E69" s="329"/>
      <c r="F69" s="51"/>
      <c r="G69" s="323"/>
      <c r="H69" s="324"/>
      <c r="I69" s="324"/>
      <c r="J69" s="325"/>
      <c r="K69" s="30"/>
      <c r="L69" s="102" t="s">
        <v>20</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73"/>
      <c r="H70" s="373"/>
      <c r="I70" s="373"/>
      <c r="J70" s="373"/>
      <c r="K70" s="30"/>
      <c r="L70" s="102"/>
      <c r="M70" s="101"/>
      <c r="P70" s="3"/>
      <c r="Q70" s="3"/>
      <c r="R70" s="3"/>
      <c r="S70" s="3"/>
      <c r="T70" s="3"/>
      <c r="U70" s="3"/>
      <c r="V70" s="3"/>
      <c r="W70" s="3"/>
      <c r="X70" s="3"/>
      <c r="Y70" s="3">
        <v>70</v>
      </c>
      <c r="Z70" s="3"/>
      <c r="AA70" s="3"/>
      <c r="AB70" s="3"/>
      <c r="AC70" s="3"/>
      <c r="AD70" s="3"/>
      <c r="AE70" s="3"/>
      <c r="AF70" s="3"/>
      <c r="AG70" s="3"/>
      <c r="AH70" s="3"/>
    </row>
    <row r="71" spans="1:34" ht="42.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27</v>
      </c>
      <c r="E71" s="329"/>
      <c r="F71" s="51"/>
      <c r="G71" s="384" t="s">
        <v>12819</v>
      </c>
      <c r="H71" s="385"/>
      <c r="I71" s="385"/>
      <c r="J71" s="386"/>
      <c r="K71" s="30"/>
      <c r="L71" s="102" t="s">
        <v>20</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79"/>
      <c r="E73" s="379"/>
      <c r="F73" s="237"/>
      <c r="G73" s="372"/>
      <c r="H73" s="372"/>
      <c r="I73" s="372"/>
      <c r="J73" s="372"/>
      <c r="K73" s="30"/>
      <c r="L73" s="102" t="s">
        <v>16</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8"/>
      <c r="E74" s="329"/>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8"/>
      <c r="E75" s="329"/>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27</v>
      </c>
      <c r="E77" s="329"/>
      <c r="F77" s="51"/>
      <c r="G77" s="323"/>
      <c r="H77" s="324"/>
      <c r="I77" s="324"/>
      <c r="J77" s="325"/>
      <c r="K77" s="30"/>
      <c r="L77" s="102" t="s">
        <v>20</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1" t="s">
        <v>24</v>
      </c>
      <c r="E79" s="382"/>
      <c r="F79" s="51"/>
      <c r="G79" s="323"/>
      <c r="H79" s="324"/>
      <c r="I79" s="324"/>
      <c r="J79" s="325"/>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6">
      <c r="A80" s="35"/>
      <c r="B80" s="55"/>
      <c r="C80" s="9"/>
      <c r="D80" s="1"/>
      <c r="E80" s="1"/>
      <c r="F80" s="10"/>
      <c r="G80" s="373"/>
      <c r="H80" s="373"/>
      <c r="I80" s="373"/>
      <c r="J80" s="373"/>
      <c r="K80" s="30"/>
      <c r="L80" s="102"/>
      <c r="M80" s="101"/>
      <c r="P80" s="3"/>
      <c r="Q80" s="3"/>
      <c r="R80" s="3"/>
      <c r="S80" s="3"/>
      <c r="T80" s="3"/>
      <c r="U80" s="3"/>
      <c r="V80" s="3"/>
      <c r="W80" s="3"/>
      <c r="X80" s="3"/>
      <c r="Y80" s="3">
        <v>80</v>
      </c>
      <c r="Z80" s="3"/>
      <c r="AA80" s="3"/>
      <c r="AB80" s="3"/>
      <c r="AC80" s="3"/>
      <c r="AD80" s="3"/>
      <c r="AE80" s="3"/>
      <c r="AF80" s="3"/>
      <c r="AG80" s="3"/>
      <c r="AH80" s="3"/>
    </row>
    <row r="81" spans="1:34" ht="44" customHeight="1">
      <c r="A81" s="35"/>
      <c r="B81" s="50" t="str">
        <f ca="1">OFFSET(L!$C$1,MATCH("Declaration"&amp;ADDRESS(ROW(),COLUMN(),4),L!$A:$A,0)-1,SL,,)&amp;P38</f>
        <v xml:space="preserve">F. Do you review due diligence information received from your suppliers against your company’s expectations? </v>
      </c>
      <c r="C81" s="51"/>
      <c r="D81" s="328" t="s">
        <v>27</v>
      </c>
      <c r="E81" s="329"/>
      <c r="F81" s="51"/>
      <c r="G81" s="323"/>
      <c r="H81" s="324"/>
      <c r="I81" s="324"/>
      <c r="J81" s="325"/>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6">
      <c r="A82" s="35"/>
      <c r="B82" s="52"/>
      <c r="C82" s="9"/>
      <c r="D82" s="1"/>
      <c r="E82" s="1"/>
      <c r="F82" s="10"/>
      <c r="G82" s="383"/>
      <c r="H82" s="383"/>
      <c r="I82" s="383"/>
      <c r="J82" s="383"/>
      <c r="K82" s="30"/>
      <c r="L82" s="102"/>
      <c r="M82" s="101"/>
      <c r="P82" s="3"/>
      <c r="Q82" s="3"/>
      <c r="R82" s="3"/>
      <c r="S82" s="3"/>
      <c r="T82" s="3"/>
      <c r="U82" s="3"/>
      <c r="V82" s="3"/>
      <c r="W82" s="3"/>
      <c r="X82" s="3"/>
      <c r="Y82" s="3">
        <v>82</v>
      </c>
      <c r="Z82" s="3"/>
      <c r="AA82" s="3"/>
      <c r="AB82" s="3"/>
      <c r="AC82" s="3"/>
      <c r="AD82" s="3"/>
      <c r="AE82" s="3"/>
      <c r="AF82" s="3"/>
      <c r="AG82" s="3"/>
      <c r="AH82" s="3"/>
    </row>
    <row r="83" spans="1:34" ht="45.5" customHeight="1">
      <c r="A83" s="35"/>
      <c r="B83" s="50" t="str">
        <f ca="1">OFFSET(L!$C$1,MATCH("Declaration"&amp;ADDRESS(ROW(),COLUMN(),4),L!$A:$A,0)-1,SL,,)&amp;P38</f>
        <v xml:space="preserve">G. Does your review process include corrective action management? </v>
      </c>
      <c r="C83" s="51"/>
      <c r="D83" s="328" t="s">
        <v>27</v>
      </c>
      <c r="E83" s="329"/>
      <c r="F83" s="51"/>
      <c r="G83" s="323"/>
      <c r="H83" s="324"/>
      <c r="I83" s="324"/>
      <c r="J83" s="325"/>
      <c r="K83" s="30"/>
      <c r="L83" s="102" t="s">
        <v>20</v>
      </c>
      <c r="M83" s="101"/>
      <c r="P83" s="3"/>
      <c r="Q83" s="3"/>
      <c r="R83" s="3"/>
      <c r="S83" s="3"/>
      <c r="T83" s="3"/>
      <c r="U83" s="3"/>
      <c r="V83" s="3"/>
      <c r="W83" s="3"/>
      <c r="X83" s="3"/>
      <c r="Y83" s="3">
        <v>83</v>
      </c>
      <c r="Z83" s="3"/>
      <c r="AA83" s="3"/>
      <c r="AB83" s="3"/>
      <c r="AC83" s="3"/>
      <c r="AD83" s="3"/>
      <c r="AE83" s="3"/>
      <c r="AF83" s="3"/>
      <c r="AG83" s="3"/>
      <c r="AH83" s="3"/>
    </row>
    <row r="84" spans="1:34" ht="16">
      <c r="A84" s="35"/>
      <c r="B84" s="378" t="str">
        <f>IF(OR($D$8="",$I$3=""),"","Click here to check required fields completion")</f>
        <v/>
      </c>
      <c r="C84" s="378"/>
      <c r="D84" s="378"/>
      <c r="E84" s="378"/>
      <c r="F84" s="378"/>
      <c r="G84" s="378"/>
      <c r="H84" s="378"/>
      <c r="I84" s="378"/>
      <c r="J84" s="378"/>
      <c r="K84" s="30"/>
      <c r="L84" s="103"/>
      <c r="P84" s="3"/>
      <c r="Q84" s="3"/>
      <c r="R84" s="3"/>
      <c r="S84" s="3"/>
      <c r="T84" s="3"/>
      <c r="U84" s="3"/>
      <c r="V84" s="3"/>
      <c r="W84" s="3"/>
      <c r="X84" s="3"/>
      <c r="Y84" s="3">
        <v>86</v>
      </c>
      <c r="Z84" s="3"/>
      <c r="AA84" s="3"/>
      <c r="AB84" s="3"/>
      <c r="AC84" s="3"/>
      <c r="AD84" s="3"/>
      <c r="AE84" s="3"/>
      <c r="AF84" s="3"/>
      <c r="AG84" s="3"/>
      <c r="AH84" s="3"/>
    </row>
    <row r="85" spans="1:34" ht="17" thickBot="1">
      <c r="A85" s="376" t="str">
        <f ca="1">OFFSET(L!$C$1,MATCH("General"&amp;"Cpy",L!$A:$A,0)-1,SL,,)</f>
        <v>© 2022 Responsible Minerals Initiative. All rights reserved.</v>
      </c>
      <c r="B85" s="377"/>
      <c r="C85" s="377"/>
      <c r="D85" s="377"/>
      <c r="E85" s="377"/>
      <c r="F85" s="377"/>
      <c r="G85" s="377"/>
      <c r="H85" s="377"/>
      <c r="I85" s="377"/>
      <c r="J85" s="377"/>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4" t="s">
        <v>27</v>
      </c>
    </row>
    <row r="91" spans="1:34" ht="17" hidden="1">
      <c r="B91" s="174" t="s">
        <v>24</v>
      </c>
    </row>
    <row r="92" spans="1:34" ht="17" hidden="1">
      <c r="B92" s="174" t="s">
        <v>28</v>
      </c>
    </row>
    <row r="93" spans="1:34" ht="17" hidden="1">
      <c r="B93" s="174" t="s">
        <v>29</v>
      </c>
    </row>
    <row r="94" spans="1:34" ht="17" hidden="1">
      <c r="B94" s="174" t="s">
        <v>27</v>
      </c>
    </row>
    <row r="95" spans="1:34" ht="17" hidden="1">
      <c r="B95" s="174" t="s">
        <v>24</v>
      </c>
    </row>
    <row r="96" spans="1:34" ht="17" hidden="1">
      <c r="B96" s="174" t="s">
        <v>28</v>
      </c>
    </row>
    <row r="97" spans="2:2" ht="17" hidden="1">
      <c r="B97" s="174" t="s">
        <v>30</v>
      </c>
    </row>
    <row r="98" spans="2:2" ht="16" hidden="1">
      <c r="B98" s="195">
        <v>1</v>
      </c>
    </row>
    <row r="99" spans="2:2" ht="17" hidden="1">
      <c r="B99" s="174" t="s">
        <v>31</v>
      </c>
    </row>
    <row r="100" spans="2:2" ht="17" hidden="1">
      <c r="B100" s="174" t="s">
        <v>32</v>
      </c>
    </row>
    <row r="101" spans="2:2" ht="17" hidden="1">
      <c r="B101" s="174" t="s">
        <v>33</v>
      </c>
    </row>
    <row r="102" spans="2:2" ht="17" hidden="1">
      <c r="B102" s="174" t="s">
        <v>34</v>
      </c>
    </row>
    <row r="103" spans="2:2" ht="17" hidden="1">
      <c r="B103" s="174" t="s">
        <v>35</v>
      </c>
    </row>
    <row r="104" spans="2:2" ht="17" hidden="1">
      <c r="B104" s="174" t="s">
        <v>36</v>
      </c>
    </row>
    <row r="105" spans="2:2" ht="17" hidden="1">
      <c r="B105" s="174" t="s">
        <v>27</v>
      </c>
    </row>
    <row r="106" spans="2:2" ht="17" hidden="1">
      <c r="B106" s="174" t="s">
        <v>24</v>
      </c>
    </row>
    <row r="107" spans="2:2" ht="17" hidden="1">
      <c r="B107" s="174" t="s">
        <v>36</v>
      </c>
    </row>
    <row r="108" spans="2:2" ht="17" hidden="1">
      <c r="B108" s="174" t="s">
        <v>37</v>
      </c>
    </row>
    <row r="109" spans="2:2" ht="17" hidden="1">
      <c r="B109" s="174" t="s">
        <v>24</v>
      </c>
    </row>
    <row r="110" spans="2:2" ht="17" hidden="1">
      <c r="B110" s="174" t="s">
        <v>27</v>
      </c>
    </row>
    <row r="111" spans="2:2" ht="17" hidden="1">
      <c r="B111" s="174" t="s">
        <v>24</v>
      </c>
    </row>
    <row r="112" spans="2:2" ht="17" hidden="1">
      <c r="B112" s="174" t="s">
        <v>28</v>
      </c>
    </row>
    <row r="113" spans="2:2" ht="17" hidden="1">
      <c r="B113" s="174" t="s">
        <v>38</v>
      </c>
    </row>
    <row r="114" spans="2:2" ht="17" hidden="1">
      <c r="B114" s="174" t="s">
        <v>39</v>
      </c>
    </row>
    <row r="115" spans="2:2" ht="17" hidden="1">
      <c r="B115" s="174" t="s">
        <v>40</v>
      </c>
    </row>
    <row r="116" spans="2:2" ht="17" hidden="1">
      <c r="B116" s="174" t="s">
        <v>41</v>
      </c>
    </row>
    <row r="117" spans="2:2" ht="17" hidden="1">
      <c r="B117" s="174" t="s">
        <v>24</v>
      </c>
    </row>
    <row r="118" spans="2:2" ht="17" hidden="1">
      <c r="B118" s="174" t="s">
        <v>27</v>
      </c>
    </row>
    <row r="119" spans="2:2" ht="17" hidden="1">
      <c r="B119" s="174" t="s">
        <v>42</v>
      </c>
    </row>
    <row r="120" spans="2:2" ht="17"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81" priority="25">
      <formula>IF($D$28="No",TRUE)</formula>
    </cfRule>
  </conditionalFormatting>
  <conditionalFormatting sqref="D29 D41 D47 D53 D59 D65">
    <cfRule type="expression" dxfId="80" priority="24">
      <formula>IF($D$29="No",TRUE)</formula>
    </cfRule>
  </conditionalFormatting>
  <conditionalFormatting sqref="D34">
    <cfRule type="expression" dxfId="79" priority="16">
      <formula>IF($D$28="No",TRUE)</formula>
    </cfRule>
  </conditionalFormatting>
  <conditionalFormatting sqref="D35">
    <cfRule type="expression" dxfId="78" priority="15">
      <formula>IF($D$29="No",TRUE)</formula>
    </cfRule>
  </conditionalFormatting>
  <conditionalFormatting sqref="D40 D46 D52 D58 D64">
    <cfRule type="expression" dxfId="77" priority="154" stopIfTrue="1">
      <formula>IF(AND(OR($D$28="Yes",$D$28=""),D40=""),1,0)</formula>
    </cfRule>
  </conditionalFormatting>
  <conditionalFormatting sqref="D22:E22">
    <cfRule type="expression" dxfId="76" priority="151" stopIfTrue="1">
      <formula>IF($D$22="",TRUE)</formula>
    </cfRule>
  </conditionalFormatting>
  <conditionalFormatting sqref="D26:E26">
    <cfRule type="expression" dxfId="75" priority="129" stopIfTrue="1">
      <formula>IF($D$26="",TRUE)</formula>
    </cfRule>
  </conditionalFormatting>
  <conditionalFormatting sqref="D27:E27">
    <cfRule type="expression" dxfId="74" priority="136" stopIfTrue="1">
      <formula>IF($D$27="",TRUE)</formula>
    </cfRule>
  </conditionalFormatting>
  <conditionalFormatting sqref="D32:E32">
    <cfRule type="expression" dxfId="73" priority="18" stopIfTrue="1">
      <formula>IF($P$26="",TRUE)</formula>
    </cfRule>
    <cfRule type="expression" dxfId="72" priority="14" stopIfTrue="1">
      <formula>IF(AND(OR($D$26="Yes",$D$26=""),$D$32=""),1,0)</formula>
    </cfRule>
  </conditionalFormatting>
  <conditionalFormatting sqref="D33:E33">
    <cfRule type="expression" dxfId="71" priority="17" stopIfTrue="1">
      <formula>IF(AND(OR($D$27="Yes",$D$27=""),$D$33=""),1,0)</formula>
    </cfRule>
    <cfRule type="expression" dxfId="70" priority="19" stopIfTrue="1">
      <formula>IF($P$27="",TRUE)</formula>
    </cfRule>
  </conditionalFormatting>
  <conditionalFormatting sqref="D38:E38 D44:E44 D50:E50 D56:E56 D62:E62">
    <cfRule type="expression" dxfId="69" priority="45" stopIfTrue="1">
      <formula>IF(AND(OR($D$26="No",$D$26="Unknown",$D$26="Not applicable for this declaration",$D$32="No",$D$32="Unknown"),D38=""),1,0)</formula>
    </cfRule>
    <cfRule type="expression" dxfId="68" priority="46" stopIfTrue="1">
      <formula>IF(AND(OR($D$26="Yes",$D$26=""),D38=""),1,0)</formula>
    </cfRule>
  </conditionalFormatting>
  <conditionalFormatting sqref="D39:E39 D45:E45 D51:E51 D57:E57 D63:E63">
    <cfRule type="expression" dxfId="67" priority="152" stopIfTrue="1">
      <formula>IF(AND(OR($D$27="No",$D$27="Unknown",$D$27="Not applicable for this declaration",$D$33="No",$D$33="Unknown"),D39=""),1,0)</formula>
    </cfRule>
    <cfRule type="expression" dxfId="66" priority="153" stopIfTrue="1">
      <formula>IF(AND(OR($D$27="Yes",$D$27=""),D39=""),1,0)</formula>
    </cfRule>
  </conditionalFormatting>
  <conditionalFormatting sqref="D40:E40 D46:E46 D52:E52 D58:E58 D64:E64">
    <cfRule type="expression" dxfId="65" priority="41" stopIfTrue="1">
      <formula>$P$28=""</formula>
    </cfRule>
  </conditionalFormatting>
  <conditionalFormatting sqref="D41:E41 D47:E47 D53:E53 D59:E59 D65:E65">
    <cfRule type="expression" dxfId="64" priority="157" stopIfTrue="1">
      <formula>IF(AND(OR($D$29="Yes",$D$29=""),D41=""),1,0)</formula>
    </cfRule>
    <cfRule type="expression" dxfId="63" priority="156" stopIfTrue="1">
      <formula>$P$29=""</formula>
    </cfRule>
  </conditionalFormatting>
  <conditionalFormatting sqref="D69:E69 D71:E71 D77:E77 D79:E79 D81:E81 D83:E83">
    <cfRule type="expression" dxfId="62" priority="9" stopIfTrue="1">
      <formula>IF(D69="",TRUE)</formula>
    </cfRule>
    <cfRule type="expression" dxfId="61" priority="8" stopIfTrue="1">
      <formula>AND(OR($D$26="No",$D$26="Unknown",$D$26="Not applicable for this declaration"),OR($D$27="No",$D$27="Unknown",$D$27="Not applicable for this declaration"))</formula>
    </cfRule>
  </conditionalFormatting>
  <conditionalFormatting sqref="D74:E74">
    <cfRule type="expression" dxfId="60" priority="10" stopIfTrue="1">
      <formula>IF(AND(OR($D$26="No",$D$26="Unknown",$D$26="Not applicable for this declaration",$D$32="No",$D$32="Unknown"),D74=""),1,0)</formula>
    </cfRule>
    <cfRule type="expression" dxfId="59" priority="11" stopIfTrue="1">
      <formula>IF(AND(OR($D$26="Yes",$D$26=""),D74=""),1,0)</formula>
    </cfRule>
  </conditionalFormatting>
  <conditionalFormatting sqref="D75:E75">
    <cfRule type="expression" dxfId="58" priority="12" stopIfTrue="1">
      <formula>IF(AND(OR($D$27="No",$D$27="Unknown",$D$27="Not applicable for this declaration",$D$33="No",$D$33="Unknown"),D74=""),1,0)</formula>
    </cfRule>
    <cfRule type="expression" dxfId="57" priority="13" stopIfTrue="1">
      <formula>IF(AND(OR($D$27="Yes",$D$27=""),D75=""),1,0)</formula>
    </cfRule>
  </conditionalFormatting>
  <conditionalFormatting sqref="D9:G9">
    <cfRule type="expression" dxfId="56" priority="144" stopIfTrue="1">
      <formula>IF($D$9="",TRUE)</formula>
    </cfRule>
  </conditionalFormatting>
  <conditionalFormatting sqref="D8:J8">
    <cfRule type="expression" dxfId="55" priority="143" stopIfTrue="1">
      <formula>IF($D$8="",TRUE)</formula>
    </cfRule>
  </conditionalFormatting>
  <conditionalFormatting sqref="D10:J10">
    <cfRule type="expression" dxfId="54" priority="158" stopIfTrue="1">
      <formula>IF(AND($D$10="",$D$9=$R$9),TRUE)</formula>
    </cfRule>
    <cfRule type="expression" dxfId="53" priority="48" stopIfTrue="1">
      <formula>IF($D$9=$Q$9,TRUE)</formula>
    </cfRule>
  </conditionalFormatting>
  <conditionalFormatting sqref="D15:J15">
    <cfRule type="expression" dxfId="52" priority="4" stopIfTrue="1">
      <formula>IF($D$15="",TRUE)</formula>
    </cfRule>
  </conditionalFormatting>
  <conditionalFormatting sqref="D16:J16">
    <cfRule type="expression" dxfId="51" priority="5" stopIfTrue="1">
      <formula>IF($D$16="",TRUE)</formula>
    </cfRule>
  </conditionalFormatting>
  <conditionalFormatting sqref="D17:J17">
    <cfRule type="expression" dxfId="50" priority="6" stopIfTrue="1">
      <formula>IF($D$17="",TRUE)</formula>
    </cfRule>
  </conditionalFormatting>
  <conditionalFormatting sqref="D18:J18">
    <cfRule type="expression" dxfId="49" priority="7" stopIfTrue="1">
      <formula>IF($D$18="",TRUE)</formula>
    </cfRule>
  </conditionalFormatting>
  <conditionalFormatting sqref="D20:J20">
    <cfRule type="expression" dxfId="48" priority="2" stopIfTrue="1">
      <formula>IF($D$20="",TRUE)</formula>
    </cfRule>
  </conditionalFormatting>
  <conditionalFormatting sqref="D21:J21">
    <cfRule type="expression" dxfId="47" priority="3" stopIfTrue="1">
      <formula>IF($D$21="",TRUE)</formula>
    </cfRule>
  </conditionalFormatting>
  <conditionalFormatting sqref="G71:J71">
    <cfRule type="expression" dxfId="46" priority="1" stopIfTrue="1">
      <formula>IF(AND($D$71="Yes",$G$71=""),TRUE)</formula>
    </cfRule>
  </conditionalFormatting>
  <conditionalFormatting sqref="G79:J79">
    <cfRule type="expression" dxfId="45" priority="39" stopIfTrue="1">
      <formula>IF(AND($D$79="Yes, using other format (describe)",$G$79=""),TRUE)</formula>
    </cfRule>
  </conditionalFormatting>
  <conditionalFormatting sqref="G81:J81">
    <cfRule type="expression" dxfId="44" priority="20">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3203125" defaultRowHeight="13"/>
  <cols>
    <col min="1" max="1" width="13.6640625" style="172" customWidth="1"/>
    <col min="2" max="2" width="13.33203125" style="97" customWidth="1"/>
    <col min="3" max="3" width="40.5" style="97" customWidth="1"/>
    <col min="4" max="4" width="30.6640625" style="97" customWidth="1"/>
    <col min="5" max="5" width="20.83203125" style="97" customWidth="1"/>
    <col min="6" max="7" width="13.83203125" style="97" customWidth="1"/>
    <col min="8" max="8" width="25.1640625" style="97" customWidth="1"/>
    <col min="9" max="9" width="24.1640625" style="97" customWidth="1"/>
    <col min="10" max="10" width="18.33203125" style="97" customWidth="1"/>
    <col min="11" max="11" width="27.33203125" style="97" customWidth="1"/>
    <col min="12" max="12" width="20.6640625" style="97" customWidth="1"/>
    <col min="13" max="13" width="35.1640625" style="97" customWidth="1"/>
    <col min="14" max="14" width="42.1640625" style="97" customWidth="1"/>
    <col min="15" max="15" width="32.1640625" style="97" customWidth="1"/>
    <col min="16" max="16" width="22.83203125" style="97" customWidth="1"/>
    <col min="17" max="17" width="43.5" style="97" customWidth="1"/>
    <col min="18" max="18" width="35.83203125" style="97" hidden="1" customWidth="1"/>
    <col min="19" max="20" width="17.83203125" style="97" hidden="1" customWidth="1"/>
    <col min="21" max="21" width="8.83203125" style="97" hidden="1" customWidth="1"/>
    <col min="22" max="22" width="6.1640625" style="97" hidden="1" customWidth="1"/>
    <col min="23" max="23" width="8.6640625" style="97" hidden="1" customWidth="1"/>
    <col min="24" max="24" width="8.83203125" style="97" hidden="1" customWidth="1"/>
    <col min="25" max="27" width="4.33203125" style="97" hidden="1" customWidth="1"/>
    <col min="28" max="28" width="7.83203125" style="97" hidden="1" customWidth="1"/>
    <col min="29" max="33" width="4.33203125" style="97" hidden="1" customWidth="1"/>
    <col min="34" max="34" width="14.5" style="97" hidden="1" customWidth="1"/>
    <col min="35" max="39" width="8.83203125" style="97" customWidth="1"/>
    <col min="40" max="16384" width="8.83203125" style="97"/>
  </cols>
  <sheetData>
    <row r="1" spans="1:34" s="17" customFormat="1" ht="1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5"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1">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1">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1">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1">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1">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1">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1">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1">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1">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1">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1">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1">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1">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1">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1">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1">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1">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1">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1">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1">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1">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1">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1">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1">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1">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1">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1">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1">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1">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1">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1">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1">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1">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1">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1">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1">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1">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1">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1">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1">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1">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1">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1">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1">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1">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1">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1">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1">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1">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1">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1">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1">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1">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1">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1">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1">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1">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1">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1">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1">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1">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1">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1">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1">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1">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1">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1">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1">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1">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1">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1">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1">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1">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1">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1">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1">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1">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1">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1">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1">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1">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1">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1">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1">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1">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1">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1">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1">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1">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1">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1">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1">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1">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1">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1">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1">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1">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1">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1">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1">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1">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1">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1">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1">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1">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1">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1">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1">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1">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1">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1">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1">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1">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1">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1">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1">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1">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1">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1">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1">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1">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1">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1">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1">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1">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1">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1">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1">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1">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1">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1">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1">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1">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1">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1">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1">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1">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1">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1">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1">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1">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1">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1">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1">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1">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1">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1">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1">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1">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1">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1">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1">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1">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1">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1">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1">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1">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1">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1">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1">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1">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1">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1">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1">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1">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1">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1">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1">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1">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1">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1">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1">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1">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1">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1">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1">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1">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1">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1">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1">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1">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1">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1">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1">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1">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1">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1">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1">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1">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1">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1">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1">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1">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1">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1">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1">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1">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1">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1">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1">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1">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1">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1">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1">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1">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1">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1">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1">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1">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1">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1">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1">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1">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1">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1">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1">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1">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1">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1">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1">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1">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1">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1">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1">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1">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1">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1">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1">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1">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1">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1">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1">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1">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1">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1">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1">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1">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1">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1">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1">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1">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1">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1">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1">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1">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1">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1">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1">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1">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1">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1">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1">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1">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1">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1">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1">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1">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1">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1">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1">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1">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1">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1">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1">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1">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1">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1">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1">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1">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1">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1">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1">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1">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1">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1">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1">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1">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1">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1">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1">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1">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1">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1">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1">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1">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1">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1">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1">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1">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1">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1">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1">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1">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1">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1">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1">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1">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1">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1">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1">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1">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1">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1">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1">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1">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1">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1">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1">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1">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1">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1">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1">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1">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1">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1">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1">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1">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1">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1">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1">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1">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1">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1">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1">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1">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1">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1">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1">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1">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1">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1">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1">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1">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1">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1">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1">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1">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1">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1">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1">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1">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1">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1">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1">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1">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1">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1">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1">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1">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1">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1">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1">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1">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1">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1">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1">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1">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1">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1">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1">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1">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1">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1">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1">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1">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1">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1">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1">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1">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1">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1">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1">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1">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1">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1">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1">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1">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1">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1">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1">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1">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1">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1">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1">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1">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1">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1">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1">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1">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1">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1">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1">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1">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1">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1">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1">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1">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1">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1">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1">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1">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1">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1">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1">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1">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1">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1">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1">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1">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1">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1">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1">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1">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1">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1">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1">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1">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1">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1">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1">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1">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1">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1">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1">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1">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1">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1">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1">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1">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1">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1">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1">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1">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1">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1">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1">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1">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1">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1">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1">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1">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1">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1">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1">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1">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1">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1">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1">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1">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1">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1">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1">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1">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1">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1">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1">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1">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1">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1">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1">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1">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1">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1">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1">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1">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1">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1">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1">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1">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1">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1">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1">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1">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1">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1">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1">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1">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1">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1">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1">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1">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1">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1">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1">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1">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1">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1">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1">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1">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1">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1">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1">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1">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1">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1">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1">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1">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1">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1">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1">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1">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1">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1">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1">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1">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1">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1">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1">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1">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1">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1">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1">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1">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1">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1">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1">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1">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1">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1">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1">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1">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1">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1">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1">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1">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1">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1">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1">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1">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1">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1">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1">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1">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1">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1">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1">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1">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1">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1">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1">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1">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1">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1">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1">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1">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1">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1">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1">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1">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1">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1">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1">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1">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1">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1">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1">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1">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1">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1">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1">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1">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1">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1">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1">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1">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1">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1">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1">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1">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1">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1">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1">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1">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1">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1">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1">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1">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1">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1">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1">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1">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1">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1">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1">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1">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1">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1">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1">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1">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1">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1">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1">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1">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1">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1">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1">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1">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1">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1">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1">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1">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1">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1">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1">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1">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1">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1">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1">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1">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1">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1">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1">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1">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1">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1">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1">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1">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1">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1">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1">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1">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1">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1">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1">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1">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1">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1">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1">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1">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1">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1">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1">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1">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1">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1">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1">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1">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1">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1">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1">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1">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1">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1">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1">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1">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1">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1">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1">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1">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1">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1">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1">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1">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1">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1">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1">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1">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1">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1">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1">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1">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1">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1">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1">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1">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1">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1">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1">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1">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1">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1">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1">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1">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1">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1">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1">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1">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1">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1">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1">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1">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1">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1">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1">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1">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1">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1">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1">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1">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1">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1">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1">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1">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1">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1">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1">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1">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1">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1">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1">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1">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1">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1">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1">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1">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1">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1">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1">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1">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1">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1">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1">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1">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1">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1">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1">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1">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1">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1">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1">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1">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1">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1">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1">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1">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1">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1">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1">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1">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1">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1">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1">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1">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1">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1">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1">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1">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1">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1">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1">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1">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1">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1">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1">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1">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1">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1">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1">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1">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1">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1">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1">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1">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1">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1">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1">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1">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1">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1">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1">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1">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1">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1">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1">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1">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1">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1">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1">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1">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1">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1">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1">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1">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1">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1">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1">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1">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1">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1">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1">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1">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1">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1">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1">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1">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1">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1">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1">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1">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1">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1">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1">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1">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1">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1">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1">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1">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1">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1">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1">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1">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1">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1">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1">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1">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1">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1">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1">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1">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1">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1">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1">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1">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1">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1">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1">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1">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1">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1">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1">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1">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1">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1">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1">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1">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1">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1">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1">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1">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1">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1">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1">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1">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1">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1">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1">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1">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1">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1">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1">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1">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1">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1">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1">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1">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1">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1">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1">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1">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1">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1">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1">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1">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1">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1">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1">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1">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1">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1">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1">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1">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1">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1">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1">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1">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1">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1">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1">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1">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1">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1">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1">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1">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1">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1">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1">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1">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1">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1">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1">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1">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1">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1">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1">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1">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1">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1">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1">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1">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1">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1">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1">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1">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1">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1">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1">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1">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1">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1">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1">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1">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1">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1">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1">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1">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1">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1">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1">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1">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1">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1">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1">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1">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1">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1">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1">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1">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1">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1">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1">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1">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1">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1">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1">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1">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1">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1">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1">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1">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1">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1">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1">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1">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1">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1">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1">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1">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1">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1">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1">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1">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1">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1">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1">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1">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1">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1">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1">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1">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1">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1">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1">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1">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1">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1">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1">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1">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1">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1">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1">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1">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1">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1">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1">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1">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1">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1">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1">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1">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1">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1">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1">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1">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1">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1">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1">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1">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1">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1">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1">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1">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1">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1">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1">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1">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1">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1">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1">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1">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1">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1">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1">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1">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1">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1">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1">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1">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1">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1">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1">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1">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1">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1">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1">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1">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1">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1">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1">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1">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1">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1">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1">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1">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1">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1">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1">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1">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1">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1">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1">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1">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1">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1">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1">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1">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1">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1">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1">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1">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1">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1">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1">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1">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1">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1">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1">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1">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1">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1">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1">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1">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1">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1">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1">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1">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1">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1">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1">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1">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1">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1">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1">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1">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1">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1">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1">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1">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1">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1">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1">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1">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1">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1">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1">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1">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1">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1">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1">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1">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1">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1">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1">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1">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1">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1">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1">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1">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1">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1">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1">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1">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1">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1">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1">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1">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1">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1">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1">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1">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1">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1">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1">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1">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1">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1">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1">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1">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1">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1">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1">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1">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1">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1">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1">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1">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1">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1">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1">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1">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1">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1">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1">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1">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1">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1">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1">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1">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1">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1">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1">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1">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1">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1">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1">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1">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1">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1">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1">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1">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1">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1">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1">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1">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1">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1">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1">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1">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1">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1">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1">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1">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1">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1">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1">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1">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1">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1">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1">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1">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1">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1">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1">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1">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1">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1">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1">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1">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1">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1">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1">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1">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1">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1">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1">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1">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1">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1">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1">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1">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1">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1">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1">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1">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1">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1">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1">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1">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1">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1">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1">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1">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1">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1">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1">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1">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1">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1">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1">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1">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1">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1">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1">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1">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1">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1">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1">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1">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1">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1">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1">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1">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1">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1">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1">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1">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1">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1">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1">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1">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1">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1">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1">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1">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1">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1">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1">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1">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1">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1">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1">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1">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1">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1">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1">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1">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1">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1">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1">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1">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1">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1">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1">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1">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1">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1">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1">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1">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1">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1">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1">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1">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1">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1">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1">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1">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1">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1">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1">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1">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1">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1">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1">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1">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1">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1">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1">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1">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1">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1">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1">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1">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1">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1">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1">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1">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1">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1">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1">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1">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1">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1">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1">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1">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1">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1">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1">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1">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1">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1">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1">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1">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1">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1">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1">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1">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1">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1">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1">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1">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1">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1">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1">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1">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1">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1">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1">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1">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1">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1">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1">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1">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1">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1">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1">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1">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1">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1">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1">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1">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1">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1">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1">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1">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1">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1">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1">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1">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1">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1">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1">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1">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1">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1">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1">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1">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1">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1">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1">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1">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1">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1">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1">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1">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1">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1">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1">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1">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1">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1">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1">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1">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1">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1">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1">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1">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1">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1">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1">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1">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1">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1">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1">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1">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1">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1">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1">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1">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1">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1">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1">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1">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1">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1">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1">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1">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1">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1">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1">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1">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1">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1">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1">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1">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1">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1">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1">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1">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1">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1">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1">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1">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1">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1">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1">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1">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1">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1">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1">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1">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1">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1">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1">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1">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1">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1">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1">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1">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1">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1">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1">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1">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1">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1">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1">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1">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1">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1">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1">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1">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1">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1">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1">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1">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1">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1">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1">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1">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1">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1">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1">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1">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1">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1">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1">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1">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1">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1">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1">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1">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1">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1">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1">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1">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1">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1">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1">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1">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1">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1">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1">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1">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1">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1">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1">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1">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1">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1">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1">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1">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1">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1">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1">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1">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1">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1">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1">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1">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1">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1">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1">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1">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1">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1">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1">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1">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1">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1">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1">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1">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1">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1">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1">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1">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1">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1">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1">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1">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1">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1">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1">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1">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1">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1">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1">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1">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1">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1">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1">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1">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1">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1">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1">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1">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1">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1">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1">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1">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1">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1">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1">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1">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1">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1">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1">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1">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1">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1">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1">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1">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1">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1">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1">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1">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1">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1">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1">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1">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1">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1">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1">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1">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1">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1">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1">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1">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1">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1">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1">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1">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1">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1">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1">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1">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1">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1">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1">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1">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1">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1">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1">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1">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1">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1">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1">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1">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1">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1">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1">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1">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1">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1">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1">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1">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1">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1">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1">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1">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1">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1">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1">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1">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1">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1">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1">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1">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1">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1">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1">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1">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1">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1">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1">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1">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1">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1">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1">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1">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1">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1">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1">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1">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1">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1">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1">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1">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1">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1">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1">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1">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1">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1">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1">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1">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1">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1">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1">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1">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1">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1">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1">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1">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1">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1">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1">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1">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1">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1">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1">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1">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1">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1">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1">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1">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1">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1">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1">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1">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1">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1">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1">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1">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1">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1">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1">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1">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1">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1">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1">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1">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1">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1">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1">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1">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1">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1">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1">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1">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1">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1">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1">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1">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1">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1">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1">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1">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1">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1">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1">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1">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1">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1">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1">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1">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1">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1">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1">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1">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1">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1">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1">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1">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1">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1">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1">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1">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1">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1">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1">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1">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1">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1">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1">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1">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1">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1">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1">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1">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1">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1">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1">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1">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1">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1">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1">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1">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1">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1">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1">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1">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1">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1">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1">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1">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1">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1">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1">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1">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1">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1">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1">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1">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1">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1">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1">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1">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1">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1">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1">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1">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1">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1">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1">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1">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1">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1">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1">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1">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1">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1">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1">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1">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1">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1">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1">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1">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1">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1">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1">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1">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1">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1">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1">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1">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1">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1">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1">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1">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1">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1">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1">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1">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1">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1">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1">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1">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1">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1">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1">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1">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1">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1">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1">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1">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1">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1">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1">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1">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1">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1">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1">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1">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1">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1">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1">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1">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1">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1">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1">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1">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1">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1">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1">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1">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1">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1">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1">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1">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1">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1">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1">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1">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1">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1">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1">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1">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1">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1">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1">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1">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1">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1">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1">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1">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1">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1">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1">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1">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1">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1">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1">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1">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1">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1">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1">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1">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1">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1">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1">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1">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1">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1">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1">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1">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1">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1">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1">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1">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1">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1">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1">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1">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1">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1">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1">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1">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1">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1">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1">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1">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1">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1">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1">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1">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1">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1">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1">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1">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1">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1">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1">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1">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1">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1">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1">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1">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1">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1">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1">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1">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1">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1">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1">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1">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1">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1">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1">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1">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1">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1">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1">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1">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1">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1">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1">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1">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1">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1">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1">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1">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1">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1">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1">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1">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1">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1">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1">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1">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1">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1">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1">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1">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1">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1">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1">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1">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1">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1">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1">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1">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1">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1">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1">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1">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1">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1">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1">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1">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1">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1">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1">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1">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1">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1">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1">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1">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1">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1">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1">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1">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1">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1">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1">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1">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1">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1">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1">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1">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1">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1">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1">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1">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1">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1">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1">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1">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1">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1">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1">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1">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1">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1">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1">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1">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1">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1">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1">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1">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1">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1">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1">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1">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1">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1">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1">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1">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1">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1">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1">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1">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1">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1">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1">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1">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1">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1">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1">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1">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1">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1">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1">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1">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1">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1">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1">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1">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1">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1">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1">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1">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1">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1">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1">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1">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1">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1">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1">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1">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1">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1">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1">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1">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1">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1">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1">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1">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1">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1">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1">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1">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1">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1">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1">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1">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1">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1">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1">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1">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1">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1">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1">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1">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1">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1">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1">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1">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1">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1">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1">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1">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1">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1">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1">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1">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1">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1">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1">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1">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1">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1">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1">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1">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1">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1">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1">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1">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1">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1">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1">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1">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1">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1">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1">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1">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1">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1">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1">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1">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1">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1">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1">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1">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1">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1">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1">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1">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1">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1">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1">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1">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1">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1">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1">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1">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1">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1">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1">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1">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1">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1">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1">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1">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1">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1">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1">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1">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1">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1">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1">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1">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1">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1">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1">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1">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1">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1">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1">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1">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1">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1">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1">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1">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1">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1">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1">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1">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1">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1">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1">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1">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1">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1">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1">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1">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1">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1">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1">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1">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1">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1">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1">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1">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1">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1">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1">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1">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1">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1">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1">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1">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1">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1">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1">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1">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1">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1">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1">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1">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1">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1">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1">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1">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1">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1">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1">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1">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1">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1">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1">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1">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1">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1">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1">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1">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1">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1">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1">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1">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1">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1">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1">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1">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1">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1">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1">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1">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1">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1">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1">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1">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1">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1">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1">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1">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1">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1">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1">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1">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1">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1">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1">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1">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1">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1">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1">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1">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1">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1">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1">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1">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1">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1">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1">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1">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1">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1">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1">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1">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1">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1">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1">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1">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1">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1">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1">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1">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1">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1">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1">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1">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1">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1">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1">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1">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1">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1">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1">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1">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1">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1">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1">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1">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1">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1">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1">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1">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1">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1">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1">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1">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1">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1">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1">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1">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1">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1">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1">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1">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1">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1">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1">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1">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1">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1">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1">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1">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1">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1">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1">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1">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1">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1">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1">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1">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1">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1">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1">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1">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1">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1">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1">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1">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1">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1">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1">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1">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1">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1">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1">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1">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1">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1">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1">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1">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1">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1">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1">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1">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1">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1">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1">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1">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1">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1">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1">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1">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1">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1">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1">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1">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1">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1">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1">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1">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1">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1">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1">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1">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1">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1">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1">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1">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1">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1">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1">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1">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1">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1">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1">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1">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1">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1">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1">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1">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1">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1">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1">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1">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1">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1">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1">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1">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1">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1">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1">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1">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1">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1">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1">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1">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1">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1">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1">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1">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1">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1">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1">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1">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1">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1">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1">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1">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1">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1">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1">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1">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1">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1">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1">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1">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1">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1">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1">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1">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1">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1">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1">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1">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1">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1">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1">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1">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1">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1">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1">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1">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1">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1">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1">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1">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1">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1">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1">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1">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1">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1">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1">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1">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1">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1">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1">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1">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1">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1">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1">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1">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1">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1">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1">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1">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1">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1">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1">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1">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1">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1">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1">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1">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1">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1">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1">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1">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1">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1">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1">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1">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1">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1">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1">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1">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1">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1">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1">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1">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1">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1">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1">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1">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1">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1">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1">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1">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1">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1">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1">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1">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1">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1">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1">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1">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1">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1">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1">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1">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1">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1">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1">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1">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1">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1">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1">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1">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1">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1">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1">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1">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1">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1">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1">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1">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1">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1">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1">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1">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1">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1">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1">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1">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1">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1">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1">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1">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1">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1">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1">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1">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1">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1">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1">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1">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1">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1">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1">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1">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1">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1">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1">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1">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1">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1">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1">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1">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1">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1">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1">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1">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1">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1">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1">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1">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1">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1">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1">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1">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1">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1">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1">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1">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1">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1">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1">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1">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1">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1">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1">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1">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1">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1">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1">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1">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1">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1">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1">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1">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1">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1">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2"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4"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19">
      <formula>$A$5:$Q1995&lt;&gt;""</formula>
    </cfRule>
  </conditionalFormatting>
  <conditionalFormatting sqref="B5:B2500">
    <cfRule type="expression" dxfId="43" priority="5" stopIfTrue="1">
      <formula>IF(B5="",TRUE)</formula>
    </cfRule>
  </conditionalFormatting>
  <conditionalFormatting sqref="C5:C2499">
    <cfRule type="expression" dxfId="42" priority="26" stopIfTrue="1">
      <formula>IF(AND(#REF!&lt;&gt;"",C5=""),TRUE)</formula>
    </cfRule>
  </conditionalFormatting>
  <conditionalFormatting sqref="C2500">
    <cfRule type="expression" dxfId="41" priority="4" stopIfTrue="1">
      <formula>IF(AND(#REF!&lt;&gt;"",C2500=""),TRUE)</formula>
    </cfRule>
  </conditionalFormatting>
  <conditionalFormatting sqref="D5:D2500">
    <cfRule type="expression" dxfId="40" priority="3" stopIfTrue="1">
      <formula>IF(AND(LEN($C5) &gt;0, ($C5 &lt;&gt; "Smelter Not Listed")),1,0)</formula>
    </cfRule>
  </conditionalFormatting>
  <conditionalFormatting sqref="D5:E2500 R5:R2500">
    <cfRule type="expression" dxfId="39" priority="6" stopIfTrue="1">
      <formula>IF(AND(D5="",$C5=$X$4),TRUE)</formula>
    </cfRule>
    <cfRule type="expression" dxfId="38" priority="7" stopIfTrue="1">
      <formula>IF(FIND("!",D5),TRUE)</formula>
    </cfRule>
  </conditionalFormatting>
  <conditionalFormatting sqref="F5:F2500">
    <cfRule type="expression" dxfId="37" priority="1" stopIfTrue="1">
      <formula>IF(AND(LEN($A5)&gt;0,$A5&lt;&gt;$F5),TRUE,FALSE)</formula>
    </cfRule>
  </conditionalFormatting>
  <conditionalFormatting sqref="G5:G2500">
    <cfRule type="expression" dxfId="36" priority="2"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3203125" defaultRowHeight="13"/>
  <cols>
    <col min="1" max="1" width="45.1640625" style="16" customWidth="1"/>
    <col min="2" max="2" width="42.83203125" style="17" customWidth="1"/>
    <col min="3" max="3" width="51.5" style="16" customWidth="1"/>
    <col min="4" max="4" width="29.1640625" style="17" customWidth="1"/>
    <col min="5" max="5" width="9" style="16" hidden="1" customWidth="1"/>
    <col min="6" max="6" width="13.5" style="16" hidden="1" customWidth="1"/>
    <col min="7" max="7" width="13.33203125" style="16" hidden="1" customWidth="1"/>
    <col min="8" max="9" width="9" style="16" hidden="1" customWidth="1"/>
    <col min="10" max="10" width="48.83203125" style="16" hidden="1" customWidth="1"/>
    <col min="11" max="11" width="9" style="16" hidden="1" customWidth="1"/>
    <col min="12" max="12" width="8.83203125" style="16" hidden="1" customWidth="1"/>
    <col min="13" max="13" width="8.83203125" style="16" customWidth="1"/>
    <col min="14" max="14" width="31.33203125" style="16" customWidth="1"/>
    <col min="15" max="26" width="8.83203125" style="16" customWidth="1"/>
    <col min="27" max="16384" width="8.8320312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7">
      <c r="A2" s="59" t="s">
        <v>52</v>
      </c>
      <c r="B2" s="60" t="str">
        <f>IF(F61=1,"Click here to return to Smelter List","")</f>
        <v/>
      </c>
      <c r="C2" s="112" t="str">
        <f>IF(F60=1,"Click here to return to Product List","")</f>
        <v>Click here to return to Product List</v>
      </c>
      <c r="D2" s="135" t="str">
        <f>IF(H66=0,"0",H66)</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43">
      <c r="A4" s="137" t="str">
        <f ca="1">Declaration!B8</f>
        <v>Company Name (*):</v>
      </c>
      <c r="B4" s="80" t="str">
        <f>Declaration!D8</f>
        <v>Bourns KK</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43">
      <c r="A5" s="137" t="str">
        <f ca="1">Declaration!B9</f>
        <v>Declaration Scope or Class (*):</v>
      </c>
      <c r="B5" s="80" t="str">
        <f>Declaration!D9</f>
        <v>B. Product (or List of Products)</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43">
      <c r="A7" s="137" t="str">
        <f ca="1">Declaration!B15</f>
        <v>Contact Name (*):</v>
      </c>
      <c r="B7" s="80" t="str">
        <f>Declaration!D15</f>
        <v>Yohei Okada</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43">
      <c r="A8" s="137" t="str">
        <f ca="1">Declaration!B16</f>
        <v>Email – Contact (*):</v>
      </c>
      <c r="B8" s="80" t="str">
        <f>Declaration!D16</f>
        <v>Yohei.Okada@bourns.com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43">
      <c r="A9" s="137" t="str">
        <f ca="1">Declaration!B17</f>
        <v>Phone – Contact (*):</v>
      </c>
      <c r="B9" s="80" t="str">
        <f>Declaration!D17</f>
        <v>0868-66-2525</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43">
      <c r="A10" s="137" t="str">
        <f ca="1">Declaration!B18</f>
        <v>Authorizer (*):</v>
      </c>
      <c r="B10" s="80" t="str">
        <f>Declaration!D18</f>
        <v>Tsutomu Fujita</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Tsutomu.Fujita@bourns.com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06-6317-2441</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44921</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17</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42">
      <c r="A19" s="80" t="str">
        <f ca="1">Declaration!B31</f>
        <v>2) Does any cobalt or natural mica remain in the product(s)? (*)</v>
      </c>
      <c r="B19" s="83"/>
      <c r="C19" s="83"/>
      <c r="D19" s="87"/>
      <c r="E19" s="17" t="s">
        <v>16</v>
      </c>
      <c r="F19" s="84"/>
      <c r="J19" s="134"/>
    </row>
    <row r="20" spans="1:10" ht="63.5"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6">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5"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43"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16</v>
      </c>
      <c r="F27" s="84"/>
      <c r="J27" s="134"/>
    </row>
    <row r="28" spans="1:10" ht="59.5"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5"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43"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42">
      <c r="A32" s="80" t="str">
        <f ca="1">Declaration!B49</f>
        <v>5) What percentage of relevant suppliers have provided a response to your supply chain survey?</v>
      </c>
      <c r="B32" s="83"/>
      <c r="C32" s="83"/>
      <c r="D32" s="87"/>
      <c r="E32" s="17" t="s">
        <v>16</v>
      </c>
      <c r="F32" s="84"/>
    </row>
    <row r="33" spans="1:10" ht="29">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9"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14</v>
      </c>
      <c r="F37" s="84"/>
    </row>
    <row r="38" spans="1:10" ht="57">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7"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17</v>
      </c>
      <c r="F42" s="84"/>
    </row>
    <row r="43" spans="1:10" ht="43">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8">
      <c r="A47" s="80" t="str">
        <f ca="1">Declaration!B68</f>
        <v>Question</v>
      </c>
      <c r="B47" s="83"/>
      <c r="C47" s="83"/>
      <c r="D47" s="87"/>
      <c r="E47" s="17" t="s">
        <v>20</v>
      </c>
      <c r="F47" s="84"/>
      <c r="G47" s="84"/>
      <c r="H47" s="84"/>
    </row>
    <row r="48" spans="1:10" ht="43">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59</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6">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43">
      <c r="A51" s="80" t="s">
        <v>59</v>
      </c>
      <c r="B51" s="80" t="str">
        <f>Declaration!G71</f>
        <v>http://www.bourns.com/docs/RoHS-Content/conflict_metals_statement.pdf</v>
      </c>
      <c r="C51" s="80" t="str">
        <f ca="1">IF(H51=1,J51,I51)</f>
        <v>Complete</v>
      </c>
      <c r="D51" s="207" t="str">
        <f>IF(H51=1,"Click here to answer question (C)","")</f>
        <v/>
      </c>
      <c r="E51" s="17" t="s">
        <v>16</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196"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43">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43">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No</v>
      </c>
      <c r="C56" s="138" t="str">
        <f t="shared" ca="1" si="3"/>
        <v>Complete</v>
      </c>
      <c r="D56" s="196" t="str">
        <f>IF(H56=1,"Click here to answer question (E)","")</f>
        <v/>
      </c>
      <c r="E56" s="17" t="s">
        <v>16</v>
      </c>
      <c r="F56" s="85">
        <f t="shared" si="10"/>
        <v>0</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43">
      <c r="A58" s="80" t="str">
        <f ca="1">Declaration!B81</f>
        <v xml:space="preserve">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0</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43">
      <c r="A59" s="80" t="str">
        <f ca="1">Declaration!B83</f>
        <v xml:space="preserve">G. Does your review process include corrective action management? </v>
      </c>
      <c r="B59" s="80" t="str">
        <f>Declaration!D83</f>
        <v>Yes</v>
      </c>
      <c r="C59" s="138" t="str">
        <f t="shared" ca="1" si="3"/>
        <v>Complete</v>
      </c>
      <c r="D59" s="196" t="str">
        <f>IF(H59=1,"Click here to answer question (G)","")</f>
        <v/>
      </c>
      <c r="E59" s="17" t="s">
        <v>16</v>
      </c>
      <c r="F59" s="85">
        <f t="shared" si="10"/>
        <v>0</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43">
      <c r="A60" s="81" t="s">
        <v>60</v>
      </c>
      <c r="B60" s="80" t="str">
        <f>IF(G60=1,"No products or item numbers listed","One or more product / item numbers have been provided")</f>
        <v>One or more product / item numbers have been provided</v>
      </c>
      <c r="C60" s="80" t="str">
        <f ca="1">IF(H60=1,J60,I60)</f>
        <v>Complete</v>
      </c>
      <c r="D60" s="196" t="str">
        <f>IF(H60=1,"Click here to enter detail on Product List tab","")</f>
        <v/>
      </c>
      <c r="E60" s="17" t="s">
        <v>16</v>
      </c>
      <c r="F60" s="85">
        <f>IF(B5=Declaration!Q9,1,0)</f>
        <v>1</v>
      </c>
      <c r="G60" s="63">
        <f>IF('Product List'!B6="",1,0)</f>
        <v>0</v>
      </c>
      <c r="H60" s="64">
        <f>F60*G60</f>
        <v>0</v>
      </c>
      <c r="I60" s="133" t="str">
        <f ca="1">OFFSET(L!$C$1,MATCH("Checker"&amp;"Comp",L!$A:$A,0)-1,SL,,)</f>
        <v>Complete</v>
      </c>
      <c r="J60" s="16" t="e">
        <f ca="1">OFFSET(L!$C$1,MATCH("Checker"&amp;ADDRESS(ROW(),COLUMN(),4),L!$A:$A,0)-1,SL,,)</f>
        <v>#N/A</v>
      </c>
    </row>
    <row r="61" spans="1:12" ht="43">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43">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8">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4" thickBot="1"/>
  </sheetData>
  <sheetProtection algorithmName="SHA-512" hashValue="1qWXcjvB0cBwiyEytXv0xgrR1hm8GEHn2qfrnRXbw9IfMTPFWTem2MbD5bOiI2ZcY+ekyfXQINqFyJ0mdNSL/w==" saltValue="unsQPpR15H3EaDRz5L8wE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48:A51 C49 A53:A60 C60">
    <cfRule type="expression" dxfId="35" priority="417" stopIfTrue="1">
      <formula>$H4=0</formula>
    </cfRule>
    <cfRule type="expression" dxfId="34" priority="418" stopIfTrue="1">
      <formula>$H4=1</formula>
    </cfRule>
    <cfRule type="expression" dxfId="33" priority="416" stopIfTrue="1">
      <formula>$F4=0</formula>
    </cfRule>
  </conditionalFormatting>
  <conditionalFormatting sqref="A5:A13">
    <cfRule type="expression" dxfId="32" priority="120" stopIfTrue="1">
      <formula>AND($F5&lt;&gt;0,$G5&lt;&gt;0)</formula>
    </cfRule>
    <cfRule type="expression" dxfId="31" priority="119" stopIfTrue="1">
      <formula>AND($F5=1,$G5=0)</formula>
    </cfRule>
    <cfRule type="expression" dxfId="30" priority="118" stopIfTrue="1">
      <formula>$F5=0</formula>
    </cfRule>
  </conditionalFormatting>
  <conditionalFormatting sqref="A20:A21">
    <cfRule type="expression" dxfId="29" priority="9" stopIfTrue="1">
      <formula>$F20=0</formula>
    </cfRule>
    <cfRule type="expression" dxfId="28" priority="10" stopIfTrue="1">
      <formula>$H20=0</formula>
    </cfRule>
    <cfRule type="expression" dxfId="27" priority="11" stopIfTrue="1">
      <formula>$H20=1</formula>
    </cfRule>
  </conditionalFormatting>
  <conditionalFormatting sqref="A61:A62">
    <cfRule type="expression" dxfId="26" priority="2" stopIfTrue="1">
      <formula>OR(C61="Complete",C61="填写", C61="記入",C61="완료",C61="Complétez",C61="Concluído",C61="Vollständig",C61="Completare",C61="Doldurun")</formula>
    </cfRule>
  </conditionalFormatting>
  <conditionalFormatting sqref="A65 C65">
    <cfRule type="expression" dxfId="25" priority="80" stopIfTrue="1">
      <formula>IF(AND($F$65=1,$G$65=1),TRUE,FALSE)</formula>
    </cfRule>
  </conditionalFormatting>
  <conditionalFormatting sqref="B60">
    <cfRule type="expression" dxfId="24" priority="116" stopIfTrue="1">
      <formula>$F60=0</formula>
    </cfRule>
  </conditionalFormatting>
  <conditionalFormatting sqref="B61:B65">
    <cfRule type="expression" dxfId="23" priority="100" stopIfTrue="1">
      <formula>IF(F61=0,TRUE)</formula>
    </cfRule>
  </conditionalFormatting>
  <conditionalFormatting sqref="C20">
    <cfRule type="expression" dxfId="22" priority="13" stopIfTrue="1">
      <formula>OR($B15="No",$B15="Unknown",B$15="Not applicable for this declaration")</formula>
    </cfRule>
  </conditionalFormatting>
  <conditionalFormatting sqref="C20:C21">
    <cfRule type="expression" dxfId="21" priority="20" stopIfTrue="1">
      <formula>OR(C20="Complete",C20="填写", C20="記入済",C20="완료",C20="Complétez",C20="Concluído",C20="Vollständig",C20="Completare",C20="Doldurun")</formula>
    </cfRule>
  </conditionalFormatting>
  <conditionalFormatting sqref="C21">
    <cfRule type="expression" dxfId="20" priority="12" stopIfTrue="1">
      <formula>OR($B16="No",$B16="Unknown",B$16="Not applicable for this declaration")</formula>
    </cfRule>
  </conditionalFormatting>
  <conditionalFormatting sqref="C23 C28 C33 C38 C43 C48 C50 C53:C56 C58:C59 A61:A62 C61:C62">
    <cfRule type="expression" dxfId="19" priority="1" stopIfTrue="1">
      <formula>OR($B$15="No",$B$15="Unknown",$B$15="Not applicable for this declaration",$B$20="No",$B$20="Unknown",$B$20="Not applicable for this declaration")</formula>
    </cfRule>
  </conditionalFormatting>
  <conditionalFormatting sqref="C23:C24">
    <cfRule type="expression" dxfId="18" priority="64" stopIfTrue="1">
      <formula>OR(C23="Complete",C23="填写", C23="記入済",C23="완료",C23="Complétez",C23="Concluído",C23="Vollständig",C23="Completare",C23="Doldurun")</formula>
    </cfRule>
  </conditionalFormatting>
  <conditionalFormatting sqref="C24 C34 C39 C44">
    <cfRule type="expression" dxfId="17" priority="8" stopIfTrue="1">
      <formula>OR($B$16="No",$B$16="Unknown",$B$16="Not applicable for reporting",$B$21="No",$B$21="Unknown",$B$21="Not applicable for reporting")</formula>
    </cfRule>
  </conditionalFormatting>
  <conditionalFormatting sqref="C28">
    <cfRule type="expression" dxfId="16" priority="67" stopIfTrue="1">
      <formula>OR(C28="Complete",C28="填写", C28="記入済",C28="완료",C28="Complétez",C28="Concluído",C28="Vollständig",C28="Completare",C28="Doldurun")</formula>
    </cfRule>
  </conditionalFormatting>
  <conditionalFormatting sqref="C33">
    <cfRule type="expression" dxfId="15" priority="5" stopIfTrue="1">
      <formula>OR(C33="Complete",C33="填写", C33="記入済",C33="완료",C33="Complétez",C33="Concluído",C33="Vollständig",C33="Completare",C33="Doldurun")</formula>
    </cfRule>
  </conditionalFormatting>
  <conditionalFormatting sqref="C34">
    <cfRule type="expression" dxfId="14" priority="69" stopIfTrue="1">
      <formula>OR(C34="Complete",C34="填写", C34="記入済",C34="완료",C34="Complétez",C34="Concluído",C34="Vollständig",C34="Completare",C34="Doldurun")</formula>
    </cfRule>
  </conditionalFormatting>
  <conditionalFormatting sqref="C38">
    <cfRule type="expression" dxfId="13" priority="4" stopIfTrue="1">
      <formula>OR(C38="Complete",C38="填写", C38="記入済",C38="완료",C38="Complétez",C38="Concluído",C38="Vollständig",C38="Completare",C38="Doldurun")</formula>
    </cfRule>
  </conditionalFormatting>
  <conditionalFormatting sqref="C39">
    <cfRule type="expression" dxfId="12" priority="71" stopIfTrue="1">
      <formula>OR(C39="Complete",C39="填写", C39="記入済",C39="완료",C39="Complétez",C39="Concluído",C39="Vollständig",C39="Completare",C39="Doldurun")</formula>
    </cfRule>
  </conditionalFormatting>
  <conditionalFormatting sqref="C43">
    <cfRule type="expression" dxfId="11" priority="3" stopIfTrue="1">
      <formula>OR(C43="Complete",C43="填写", C43="記入済",C43="완료",C43="Complétez",C43="Concluído",C43="Vollständig",C43="Completare",C43="Doldurun")</formula>
    </cfRule>
  </conditionalFormatting>
  <conditionalFormatting sqref="C44">
    <cfRule type="expression" dxfId="10" priority="73" stopIfTrue="1">
      <formula>OR(C44="Complete",C44="填写", C44="記入済",C44="완료",C44="Complétez",C44="Concluído",C44="Vollständig",C44="Completare",C44="Doldurun")</formula>
    </cfRule>
  </conditionalFormatting>
  <conditionalFormatting sqref="C48">
    <cfRule type="expression" dxfId="9" priority="39" stopIfTrue="1">
      <formula>OR(C48="Complete",C48="填写", C48="記入済",C48="완료",C48="Complétez",C48="Concluído",C48="Vollständig",C48="Completare",C48="Doldurun")</formula>
    </cfRule>
  </conditionalFormatting>
  <conditionalFormatting sqref="C50">
    <cfRule type="expression" dxfId="8" priority="90" stopIfTrue="1">
      <formula>OR(C50="Complete",C50="填写", C50="記入済",C50="완료",C50="Complétez",C50="Concluído",C50="Vollständig",C50="Completare",C50="Doldurun")</formula>
    </cfRule>
  </conditionalFormatting>
  <conditionalFormatting sqref="C51">
    <cfRule type="expression" dxfId="7" priority="14" stopIfTrue="1">
      <formula>$F51=0</formula>
    </cfRule>
    <cfRule type="expression" dxfId="6" priority="16" stopIfTrue="1">
      <formula>$H51=1</formula>
    </cfRule>
    <cfRule type="expression" dxfId="5" priority="15" stopIfTrue="1">
      <formula>$H51=0</formula>
    </cfRule>
  </conditionalFormatting>
  <conditionalFormatting sqref="C53:C56">
    <cfRule type="expression" dxfId="4" priority="35" stopIfTrue="1">
      <formula>OR(C53="Complete",C53="填写", C53="記入済",C53="완료",C53="Complétez",C53="Concluído",C53="Vollständig",C53="Completare",C53="Doldurun")</formula>
    </cfRule>
  </conditionalFormatting>
  <conditionalFormatting sqref="C58">
    <cfRule type="expression" dxfId="3" priority="41" stopIfTrue="1">
      <formula>OR(C58="Complete",C58="填写", C58="記入済",C58="완료",C58="Complétez",C58="Concluído",C58="Vollständig",C58="Completare",C58="Doldurun")</formula>
    </cfRule>
  </conditionalFormatting>
  <conditionalFormatting sqref="C59">
    <cfRule type="expression" dxfId="2" priority="32" stopIfTrue="1">
      <formula>OR(C59="Complete",C59="填写", C59="記入済",C59="완료",C59="Complétez",C59="Concluído",C59="Vollständig",C59="Completare",C59="Doldurun")</formula>
    </cfRule>
  </conditionalFormatting>
  <conditionalFormatting sqref="C61:C62">
    <cfRule type="expression" dxfId="1" priority="18" stopIfTrue="1">
      <formula>OR(C61="Complete",C61="填写", C61="記入済",C61="완료",C61="Complétez",C61="Concluído",C61="Vollständig",C61="Completare",C61="Doldurun")</formula>
    </cfRule>
  </conditionalFormatting>
  <conditionalFormatting sqref="D49">
    <cfRule type="expression" dxfId="0" priority="427" stopIfTrue="1">
      <formula>$H$49=0</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9" sqref="B9"/>
    </sheetView>
  </sheetViews>
  <sheetFormatPr baseColWidth="10" defaultColWidth="8.83203125" defaultRowHeight="13"/>
  <cols>
    <col min="1" max="1" width="3.1640625" style="16" customWidth="1"/>
    <col min="2" max="2" width="39.83203125" style="92" customWidth="1"/>
    <col min="3" max="3" width="39.83203125" style="16" customWidth="1"/>
    <col min="4" max="4" width="58.83203125" style="16" customWidth="1"/>
    <col min="5" max="5" width="1.6640625" style="16" customWidth="1"/>
    <col min="6" max="6" width="71.83203125" customWidth="1"/>
    <col min="7" max="35" width="9" customWidth="1"/>
    <col min="36" max="16384" width="8.8320312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7">
      <c r="A6" s="119"/>
      <c r="B6" s="111" t="s">
        <v>12820</v>
      </c>
      <c r="C6" s="90" t="s">
        <v>12821</v>
      </c>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6">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6">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6">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6">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6">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6">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6">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6">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6">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6">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6">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6">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6">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6">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6">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6">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6">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6">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6">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6">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6">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6">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6">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6">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6">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6">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6">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6">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6">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6">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6">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6">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6">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6">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6">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6">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6">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6">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6">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6">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6">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6">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6">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6">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6">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6">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6">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6">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6">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6">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6">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6">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6">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6">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6">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6">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6">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6">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6">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6">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6">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6">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6">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6">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6">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6">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6">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6">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6">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6">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6">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6">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6">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6">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6">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6">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6">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6">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6">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6">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6">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6">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6">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6">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6">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6">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6">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6">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6">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6">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6">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6">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6">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6">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6">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6">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6">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6">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6">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6">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6">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6">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6">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6">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6">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6">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6">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6">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6">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6">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6">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6">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6">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6">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6">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6">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6">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6">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6">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6">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6">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6">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6">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6">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6">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6">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6">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6">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6">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6">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6">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6">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6">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6">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6">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6">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6">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6">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6">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6">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6">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6">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6">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6">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6">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6">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6">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6">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6">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6">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6">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6">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6">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6">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6">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6">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6">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6">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6">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6">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6">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6">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6">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6">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6">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6">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6">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6">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6">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6">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6">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6">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6">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6">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6">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6">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6">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6">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6">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6">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6">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6">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6">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6">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6">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6">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6">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6">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6">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6">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6">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6">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6">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6">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6">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6">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6">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6">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6">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6">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6">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6">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6">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6">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6">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6">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6">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6">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6">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6">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6">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6">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6">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6">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6">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6">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6">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6">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6">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6">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6">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6">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6">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6">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6">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6">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6">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6">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6">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6">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6">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6">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6">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6">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6">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6">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6">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6">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6">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6">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6">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6">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6">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6">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6">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6">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6">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6">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6">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6">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6">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6">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6">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6">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6">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6">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6">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6">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6">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6">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6">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6">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6">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6">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6">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6">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6">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6">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6">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6">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6">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6">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6">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6">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6">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6">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6">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6">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6">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6">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6">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6">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6">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6">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6">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6">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6">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6">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6">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6">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6">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6">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6">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6">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6">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6">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6">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6">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6">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6">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6">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6">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6">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6">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6">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6">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6">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6">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6">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6">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6">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6">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6">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6">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6">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6">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6">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6">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6">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6">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6">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6">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6">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6">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6">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6">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6">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6">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6">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6">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6">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6">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6">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6">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6">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6">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6">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6">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6">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6">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6">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6">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6">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6">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6">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6">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6">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6">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6">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6">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6">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6">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6">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6">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6">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6">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6">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6">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6">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6">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6">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6">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6">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6">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6">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6">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6">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6">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6">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6">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6">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6">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6">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6">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6">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6">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6">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6">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6">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6">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6">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6">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6">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6">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6">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6">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6">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6">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6">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6">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6">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6">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6">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6">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6">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6">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6">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6">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6">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6">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6">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6">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6">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6">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6">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6">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6">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6">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6">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6">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6">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6">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6">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6">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6">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6">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6">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6">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6">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6">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6">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6">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6">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6">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6">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6">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6">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6">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6">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6">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6">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6">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6">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6">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6">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6">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6">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6">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6">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6">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6">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6">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6">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6">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6">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6">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6">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6">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6">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6">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6">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6">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6">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6">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6">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6">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6">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6">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6">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6">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6">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6">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6">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6">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6">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6">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6">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6">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6">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6">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6">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6">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6">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6">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6">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6">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6">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6">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6">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6">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6">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6">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6">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6">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6">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6">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6">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6">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6">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6">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6">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6">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6">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6">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6">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6">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6">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6">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6">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6">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6">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6">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6">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6">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6">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6">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6">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6">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6">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6">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6">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6">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6">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6">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6">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6">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6">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6">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6">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6">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6">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6">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6">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6">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6">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6">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6">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6">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6">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6">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6">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6">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6">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6">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6">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6">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6">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6">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6">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6">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6">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6">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6">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6">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6">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6">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6">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6">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6">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6">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6">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6">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6">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6">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6">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6">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6">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6">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6">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6">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6">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6">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6">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6">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6">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6">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6">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6">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6">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6">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6">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6">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6">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6">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6">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6">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6">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6">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6">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6">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6">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6">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6">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6">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6">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6">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6">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6">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6">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6">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6">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6">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6">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6">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6">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6">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6">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6">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6">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6">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6">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6">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6">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6">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6">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6">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6">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6">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6">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6">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6">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6">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6">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6">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6">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6">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6">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6">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6">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6">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6">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6">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6">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6">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6">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6">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6">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6">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6">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6">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6">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6">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6">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6">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6">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6">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6">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6">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6">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6">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6">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6">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6">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6">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6">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6">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6">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6">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6">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6">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6">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6">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6">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6">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6">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6">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6">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6">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6">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6">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6">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6">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6">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6">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6">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6">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6">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6">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6">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6">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6">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6">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6">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6">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6">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6">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6">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6">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6">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6">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6">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6">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6">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6">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6">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6">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6">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6">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6">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6">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6">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6">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6">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6">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6">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6">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6">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6">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6">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6">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6">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6">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6">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6">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6">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6">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6">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6">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6">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6">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6">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6">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6">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6">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6">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6">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6">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6">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6">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6">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6">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6">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6">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6">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6">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6">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6">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6">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6">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6">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6">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6">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6">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6">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6">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6">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6">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6">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6">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6">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6">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6">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6">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6">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6">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6">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6">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6">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6">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6">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6">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6">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6">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6">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6">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6">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6">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6">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6">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6">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6">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6">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6">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6">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6">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6">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6">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6">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6">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6">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6">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6">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6">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6">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6">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6">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6">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6">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6">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6">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6">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6">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6">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6">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6">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6">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6">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6">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6">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6">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6">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6">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6">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6">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6">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6">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6">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6">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6">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6">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6">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6">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6">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6">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6">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6">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6">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6">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6">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6">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6">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6">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6">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6">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6">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6">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6">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6">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6">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6">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6">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6">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6">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6">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6">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6">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6">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6">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6">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6">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6">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6">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6">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6">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6">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6">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6">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6">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6">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6">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6">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6">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6">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6">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6">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6">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6">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6">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6">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6">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6">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6">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6">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6">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6">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6">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6">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6">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6">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6">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6">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6">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6">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6">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6">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6">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6">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6">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6">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6">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6">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6">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6">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6">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6">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6">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6">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6">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6">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6">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6">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6">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6">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6">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6">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6">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6">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6">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6">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6">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6">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6">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6">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6">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6">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6">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6">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6">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6">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6">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6">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6">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6">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6">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6">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6">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6">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6">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6">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6">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6">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6">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6">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6">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6">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6">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6">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6">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6">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6">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6">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6">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6">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6">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6">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6">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6">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6">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6">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6">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6">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6">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6">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6">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6">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6">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6">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6">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6">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6">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6">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6">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6">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6">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6">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6">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6">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6">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6">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6">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6">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6">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6">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6">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6">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6">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6">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6">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6">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6">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6">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6">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6">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6">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6">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6">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6">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6">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6">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6">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6">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6">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6">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6">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6">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6">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6">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6">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6">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6">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6">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6">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6">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6">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6">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6">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6">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6">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6">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6">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6">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6">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6">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6">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4"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baseColWidth="10" defaultColWidth="8.83203125" defaultRowHeight="13"/>
  <cols>
    <col min="1" max="1" width="9.1640625" style="158" bestFit="1" customWidth="1"/>
    <col min="2" max="2" width="42.83203125" style="158" customWidth="1"/>
    <col min="3" max="3" width="40.1640625" style="158" customWidth="1"/>
    <col min="4" max="4" width="22.83203125" style="158" customWidth="1"/>
    <col min="5" max="5" width="12.6640625" style="158" customWidth="1"/>
    <col min="6" max="6" width="12.6640625" style="159" customWidth="1"/>
    <col min="7" max="7" width="15.33203125" style="158" customWidth="1"/>
    <col min="8" max="8" width="23.83203125" style="158" customWidth="1"/>
    <col min="9" max="9" width="28.1640625" style="158" customWidth="1"/>
    <col min="10" max="10" width="38.6640625" style="158" hidden="1" customWidth="1"/>
    <col min="11" max="11" width="24.1640625" style="158" hidden="1" customWidth="1"/>
    <col min="12" max="12" width="17.5" style="158" customWidth="1"/>
    <col min="13" max="13" width="16.1640625" style="158" customWidth="1"/>
    <col min="14" max="16384" width="8.8320312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baseColWidth="10" defaultColWidth="8.6640625" defaultRowHeight="14"/>
  <cols>
    <col min="1" max="1" width="14.6640625" style="128" customWidth="1"/>
    <col min="2" max="2" width="14" style="128" customWidth="1"/>
    <col min="3" max="3" width="6.1640625" style="128" customWidth="1"/>
    <col min="4" max="4" width="50.83203125" style="128" customWidth="1"/>
    <col min="5" max="5" width="45.83203125" style="246" customWidth="1"/>
    <col min="6" max="6" width="61.6640625" style="247" customWidth="1"/>
    <col min="7" max="7" width="61.6640625" style="128" customWidth="1"/>
    <col min="8" max="8" width="65.6640625" style="145" customWidth="1"/>
    <col min="9" max="16384" width="8.6640625" style="190"/>
  </cols>
  <sheetData>
    <row r="1" spans="1:8" ht="15">
      <c r="B1" s="128" t="s">
        <v>386</v>
      </c>
      <c r="C1" s="128" t="s">
        <v>387</v>
      </c>
      <c r="D1" s="128" t="s">
        <v>19</v>
      </c>
      <c r="E1" s="246" t="s">
        <v>388</v>
      </c>
      <c r="F1" s="247" t="s">
        <v>389</v>
      </c>
      <c r="G1" s="128" t="s">
        <v>390</v>
      </c>
      <c r="H1" s="298" t="s">
        <v>391</v>
      </c>
    </row>
    <row r="2" spans="1:8" ht="45">
      <c r="A2" s="128" t="str">
        <f>B2&amp;C2</f>
        <v>InstructionsA1</v>
      </c>
      <c r="B2" s="128" t="s">
        <v>392</v>
      </c>
      <c r="C2" s="128" t="s">
        <v>393</v>
      </c>
      <c r="D2" s="128" t="s">
        <v>394</v>
      </c>
      <c r="E2" s="246" t="s">
        <v>395</v>
      </c>
      <c r="F2" s="247" t="s">
        <v>396</v>
      </c>
      <c r="G2" s="128" t="s">
        <v>394</v>
      </c>
      <c r="H2" s="298" t="s">
        <v>394</v>
      </c>
    </row>
    <row r="3" spans="1:8" ht="30">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5">
      <c r="A5" s="128" t="str">
        <f t="shared" si="0"/>
        <v>InstructionsA5</v>
      </c>
      <c r="B5" s="128" t="s">
        <v>392</v>
      </c>
      <c r="C5" s="128" t="s">
        <v>408</v>
      </c>
      <c r="D5" s="128" t="s">
        <v>409</v>
      </c>
      <c r="E5" s="246" t="s">
        <v>410</v>
      </c>
      <c r="F5" s="247" t="s">
        <v>411</v>
      </c>
      <c r="G5" s="128" t="s">
        <v>412</v>
      </c>
      <c r="H5" s="298" t="s">
        <v>413</v>
      </c>
    </row>
    <row r="6" spans="1:8" ht="30">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6">
      <c r="A8" s="128" t="str">
        <f t="shared" si="0"/>
        <v>InstructionsA8</v>
      </c>
      <c r="B8" s="128" t="s">
        <v>392</v>
      </c>
      <c r="C8" s="128" t="s">
        <v>426</v>
      </c>
      <c r="D8" s="128" t="s">
        <v>427</v>
      </c>
      <c r="E8" s="246" t="s">
        <v>428</v>
      </c>
      <c r="F8" s="247" t="s">
        <v>429</v>
      </c>
      <c r="G8" s="128" t="s">
        <v>430</v>
      </c>
      <c r="H8" s="298" t="s">
        <v>431</v>
      </c>
    </row>
    <row r="9" spans="1:8" ht="45">
      <c r="A9" s="128" t="str">
        <f t="shared" si="0"/>
        <v>InstructionsA9</v>
      </c>
      <c r="B9" s="128" t="s">
        <v>392</v>
      </c>
      <c r="C9" s="128" t="s">
        <v>432</v>
      </c>
      <c r="D9" s="128" t="s">
        <v>433</v>
      </c>
      <c r="E9" s="246" t="s">
        <v>434</v>
      </c>
      <c r="F9" s="247" t="s">
        <v>435</v>
      </c>
      <c r="G9" s="128" t="s">
        <v>436</v>
      </c>
      <c r="H9" s="298" t="s">
        <v>437</v>
      </c>
    </row>
    <row r="10" spans="1:8" ht="45">
      <c r="A10" s="128" t="str">
        <f>B10&amp;C10</f>
        <v>InstructionsA10</v>
      </c>
      <c r="B10" s="128" t="s">
        <v>392</v>
      </c>
      <c r="C10" s="128" t="s">
        <v>438</v>
      </c>
      <c r="D10" s="128" t="s">
        <v>439</v>
      </c>
      <c r="E10" s="246" t="s">
        <v>440</v>
      </c>
      <c r="F10" s="247" t="s">
        <v>441</v>
      </c>
      <c r="G10" s="128" t="s">
        <v>442</v>
      </c>
      <c r="H10" s="298" t="s">
        <v>443</v>
      </c>
    </row>
    <row r="11" spans="1:8" ht="48">
      <c r="A11" s="128" t="str">
        <f t="shared" si="0"/>
        <v>InstructionsA11</v>
      </c>
      <c r="B11" s="128" t="s">
        <v>392</v>
      </c>
      <c r="C11" s="128" t="s">
        <v>444</v>
      </c>
      <c r="D11" s="128" t="s">
        <v>445</v>
      </c>
      <c r="E11" s="224" t="s">
        <v>446</v>
      </c>
      <c r="F11" s="249" t="s">
        <v>447</v>
      </c>
      <c r="G11" s="128" t="s">
        <v>448</v>
      </c>
      <c r="H11" s="298" t="s">
        <v>449</v>
      </c>
    </row>
    <row r="12" spans="1:8" ht="45">
      <c r="A12" s="128" t="str">
        <f t="shared" si="0"/>
        <v>InstructionsA12</v>
      </c>
      <c r="B12" s="128" t="s">
        <v>392</v>
      </c>
      <c r="C12" s="128" t="s">
        <v>450</v>
      </c>
      <c r="D12" s="128" t="s">
        <v>451</v>
      </c>
      <c r="E12" s="246" t="s">
        <v>452</v>
      </c>
      <c r="F12" s="247" t="s">
        <v>453</v>
      </c>
      <c r="G12" s="128" t="s">
        <v>454</v>
      </c>
      <c r="H12" s="298" t="s">
        <v>455</v>
      </c>
    </row>
    <row r="13" spans="1:8" ht="75">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105">
      <c r="A15" s="128" t="str">
        <f t="shared" si="0"/>
        <v>InstructionsA15</v>
      </c>
      <c r="B15" s="128" t="s">
        <v>392</v>
      </c>
      <c r="C15" s="128" t="s">
        <v>468</v>
      </c>
      <c r="D15" s="128" t="s">
        <v>469</v>
      </c>
      <c r="E15" s="246" t="s">
        <v>470</v>
      </c>
      <c r="F15" s="247" t="s">
        <v>471</v>
      </c>
      <c r="G15" s="128" t="s">
        <v>472</v>
      </c>
      <c r="H15" s="298" t="s">
        <v>473</v>
      </c>
    </row>
    <row r="16" spans="1:8" ht="32">
      <c r="A16" s="128" t="str">
        <f t="shared" si="0"/>
        <v>InstructionsA16</v>
      </c>
      <c r="B16" s="128" t="s">
        <v>392</v>
      </c>
      <c r="C16" s="128" t="s">
        <v>474</v>
      </c>
      <c r="D16" s="128" t="s">
        <v>475</v>
      </c>
      <c r="E16" s="224" t="s">
        <v>476</v>
      </c>
      <c r="F16" s="249" t="s">
        <v>477</v>
      </c>
      <c r="G16" s="128" t="s">
        <v>478</v>
      </c>
      <c r="H16" s="298" t="s">
        <v>479</v>
      </c>
    </row>
    <row r="17" spans="1:8" ht="75">
      <c r="A17" s="128" t="str">
        <f t="shared" si="0"/>
        <v>InstructionsA17</v>
      </c>
      <c r="B17" s="128" t="s">
        <v>392</v>
      </c>
      <c r="C17" s="128" t="s">
        <v>480</v>
      </c>
      <c r="D17" s="128" t="s">
        <v>481</v>
      </c>
      <c r="E17" s="246" t="s">
        <v>482</v>
      </c>
      <c r="F17" s="247" t="s">
        <v>483</v>
      </c>
      <c r="G17" s="128" t="s">
        <v>484</v>
      </c>
      <c r="H17" s="298" t="s">
        <v>485</v>
      </c>
    </row>
    <row r="18" spans="1:8" ht="48">
      <c r="A18" s="128" t="str">
        <f>B18&amp;C18</f>
        <v>InstructionsA18</v>
      </c>
      <c r="B18" s="128" t="s">
        <v>392</v>
      </c>
      <c r="C18" s="128" t="s">
        <v>486</v>
      </c>
      <c r="D18" s="128" t="s">
        <v>487</v>
      </c>
      <c r="E18" s="128" t="s">
        <v>488</v>
      </c>
      <c r="F18" s="249" t="s">
        <v>489</v>
      </c>
      <c r="G18" s="128" t="s">
        <v>490</v>
      </c>
      <c r="H18" s="298" t="s">
        <v>491</v>
      </c>
    </row>
    <row r="19" spans="1:8" ht="45">
      <c r="A19" s="128" t="str">
        <f t="shared" si="0"/>
        <v>InstructionsA19</v>
      </c>
      <c r="B19" s="128" t="s">
        <v>392</v>
      </c>
      <c r="C19" s="128" t="s">
        <v>492</v>
      </c>
      <c r="D19" s="128" t="s">
        <v>493</v>
      </c>
      <c r="E19" s="246" t="s">
        <v>494</v>
      </c>
      <c r="F19" s="247" t="s">
        <v>495</v>
      </c>
      <c r="G19" s="128" t="s">
        <v>496</v>
      </c>
      <c r="H19" s="301" t="s">
        <v>497</v>
      </c>
    </row>
    <row r="20" spans="1:8" ht="4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36">
      <c r="A22" s="128" t="str">
        <f t="shared" si="0"/>
        <v>InstructionsA23</v>
      </c>
      <c r="B22" s="128" t="s">
        <v>392</v>
      </c>
      <c r="C22" s="128" t="s">
        <v>510</v>
      </c>
      <c r="D22" s="128" t="s">
        <v>511</v>
      </c>
      <c r="E22" s="246" t="s">
        <v>512</v>
      </c>
      <c r="F22" s="247" t="s">
        <v>513</v>
      </c>
      <c r="G22" s="248" t="s">
        <v>514</v>
      </c>
      <c r="H22" s="301" t="s">
        <v>515</v>
      </c>
    </row>
    <row r="23" spans="1:8" ht="34">
      <c r="A23" s="128" t="str">
        <f>B23&amp;C23</f>
        <v>InstructionsA24</v>
      </c>
      <c r="B23" s="128" t="s">
        <v>392</v>
      </c>
      <c r="C23" s="128" t="s">
        <v>516</v>
      </c>
      <c r="D23" s="128" t="s">
        <v>517</v>
      </c>
      <c r="E23" s="246" t="s">
        <v>518</v>
      </c>
      <c r="F23" s="247" t="s">
        <v>519</v>
      </c>
      <c r="G23" s="128" t="s">
        <v>520</v>
      </c>
      <c r="H23" s="301" t="s">
        <v>521</v>
      </c>
    </row>
    <row r="24" spans="1:8" ht="105">
      <c r="A24" s="128" t="str">
        <f t="shared" si="0"/>
        <v>InstructionsA25</v>
      </c>
      <c r="B24" s="128" t="s">
        <v>392</v>
      </c>
      <c r="C24" s="128" t="s">
        <v>522</v>
      </c>
      <c r="D24" s="128" t="s">
        <v>523</v>
      </c>
      <c r="E24" s="246" t="s">
        <v>524</v>
      </c>
      <c r="F24" s="292" t="s">
        <v>525</v>
      </c>
      <c r="G24" s="128" t="s">
        <v>526</v>
      </c>
      <c r="H24" s="298" t="s">
        <v>527</v>
      </c>
    </row>
    <row r="25" spans="1:8" ht="270">
      <c r="A25" s="128" t="str">
        <f t="shared" si="0"/>
        <v>InstructionsA26</v>
      </c>
      <c r="B25" s="128" t="s">
        <v>392</v>
      </c>
      <c r="C25" s="128" t="s">
        <v>528</v>
      </c>
      <c r="D25" s="128" t="s">
        <v>529</v>
      </c>
      <c r="E25" s="250" t="s">
        <v>530</v>
      </c>
      <c r="F25" s="292" t="s">
        <v>531</v>
      </c>
      <c r="G25" s="128" t="s">
        <v>532</v>
      </c>
      <c r="H25" s="298" t="s">
        <v>533</v>
      </c>
    </row>
    <row r="26" spans="1:8" ht="45">
      <c r="A26" s="128" t="str">
        <f t="shared" si="0"/>
        <v>InstructionsA27</v>
      </c>
      <c r="B26" s="128" t="s">
        <v>392</v>
      </c>
      <c r="C26" s="128" t="s">
        <v>534</v>
      </c>
      <c r="D26" s="128" t="s">
        <v>535</v>
      </c>
      <c r="E26" s="246" t="s">
        <v>536</v>
      </c>
      <c r="F26" s="247" t="s">
        <v>537</v>
      </c>
      <c r="G26" s="128" t="s">
        <v>538</v>
      </c>
      <c r="H26" s="298" t="s">
        <v>539</v>
      </c>
    </row>
    <row r="27" spans="1:8" ht="409.6">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70">
      <c r="A29" s="128" t="str">
        <f t="shared" si="1"/>
        <v>InstructionsA30</v>
      </c>
      <c r="B29" s="128" t="s">
        <v>392</v>
      </c>
      <c r="C29" s="128" t="s">
        <v>552</v>
      </c>
      <c r="D29" s="128" t="s">
        <v>553</v>
      </c>
      <c r="E29" s="250" t="s">
        <v>554</v>
      </c>
      <c r="F29" s="247" t="s">
        <v>555</v>
      </c>
      <c r="G29" s="128" t="s">
        <v>556</v>
      </c>
      <c r="H29" s="298" t="s">
        <v>557</v>
      </c>
    </row>
    <row r="30" spans="1:8" ht="240">
      <c r="A30" s="128" t="str">
        <f t="shared" si="1"/>
        <v>InstructionsA31</v>
      </c>
      <c r="B30" s="128" t="s">
        <v>392</v>
      </c>
      <c r="C30" s="128" t="s">
        <v>558</v>
      </c>
      <c r="D30" s="128" t="s">
        <v>559</v>
      </c>
      <c r="E30" s="246" t="s">
        <v>560</v>
      </c>
      <c r="F30" s="251" t="s">
        <v>561</v>
      </c>
      <c r="G30" s="128" t="s">
        <v>562</v>
      </c>
      <c r="H30" s="298" t="s">
        <v>563</v>
      </c>
    </row>
    <row r="31" spans="1:8" ht="105">
      <c r="A31" s="128" t="str">
        <f t="shared" si="1"/>
        <v>InstructionsA32</v>
      </c>
      <c r="B31" s="128" t="s">
        <v>392</v>
      </c>
      <c r="C31" s="128" t="s">
        <v>564</v>
      </c>
      <c r="D31" s="128" t="s">
        <v>565</v>
      </c>
      <c r="E31" s="250" t="s">
        <v>566</v>
      </c>
      <c r="F31" s="251" t="s">
        <v>567</v>
      </c>
      <c r="G31" s="128" t="s">
        <v>568</v>
      </c>
      <c r="H31" s="298" t="s">
        <v>569</v>
      </c>
    </row>
    <row r="32" spans="1:8" ht="120">
      <c r="A32" s="128" t="str">
        <f t="shared" si="1"/>
        <v>InstructionsA33</v>
      </c>
      <c r="B32" s="128" t="s">
        <v>392</v>
      </c>
      <c r="C32" s="128" t="s">
        <v>570</v>
      </c>
      <c r="D32" s="252" t="s">
        <v>571</v>
      </c>
      <c r="E32" s="253" t="s">
        <v>572</v>
      </c>
      <c r="F32" s="254" t="s">
        <v>573</v>
      </c>
      <c r="G32" s="252" t="s">
        <v>574</v>
      </c>
      <c r="H32" s="302" t="s">
        <v>575</v>
      </c>
    </row>
    <row r="33" spans="1:8" ht="75">
      <c r="A33" s="128" t="str">
        <f t="shared" si="0"/>
        <v>InstructionsA35</v>
      </c>
      <c r="B33" s="128" t="s">
        <v>392</v>
      </c>
      <c r="C33" s="128" t="s">
        <v>576</v>
      </c>
      <c r="D33" s="128" t="s">
        <v>577</v>
      </c>
      <c r="E33" s="250" t="s">
        <v>578</v>
      </c>
      <c r="F33" s="251" t="s">
        <v>579</v>
      </c>
      <c r="G33" s="255" t="s">
        <v>580</v>
      </c>
      <c r="H33" s="298" t="s">
        <v>581</v>
      </c>
    </row>
    <row r="34" spans="1:8" ht="285">
      <c r="A34" s="128" t="str">
        <f t="shared" si="0"/>
        <v>InstructionsA36</v>
      </c>
      <c r="B34" s="128" t="s">
        <v>392</v>
      </c>
      <c r="C34" s="128" t="s">
        <v>582</v>
      </c>
      <c r="D34" s="128" t="s">
        <v>583</v>
      </c>
      <c r="E34" s="246" t="s">
        <v>584</v>
      </c>
      <c r="F34" s="247" t="s">
        <v>585</v>
      </c>
      <c r="G34" s="255" t="s">
        <v>586</v>
      </c>
      <c r="H34" s="298" t="s">
        <v>587</v>
      </c>
    </row>
    <row r="35" spans="1:8" ht="60">
      <c r="A35" s="128" t="str">
        <f t="shared" si="0"/>
        <v>InstructionsA37</v>
      </c>
      <c r="B35" s="128" t="s">
        <v>392</v>
      </c>
      <c r="C35" s="128" t="s">
        <v>588</v>
      </c>
      <c r="D35" s="128" t="s">
        <v>589</v>
      </c>
      <c r="E35" s="250" t="s">
        <v>590</v>
      </c>
      <c r="F35" s="292" t="s">
        <v>591</v>
      </c>
      <c r="G35" s="128" t="s">
        <v>592</v>
      </c>
      <c r="H35" s="298" t="s">
        <v>593</v>
      </c>
    </row>
    <row r="36" spans="1:8" ht="90">
      <c r="A36" s="128" t="str">
        <f t="shared" si="0"/>
        <v>InstructionsA38</v>
      </c>
      <c r="B36" s="128" t="s">
        <v>392</v>
      </c>
      <c r="C36" s="128" t="s">
        <v>594</v>
      </c>
      <c r="D36" s="128" t="s">
        <v>595</v>
      </c>
      <c r="E36" s="250" t="s">
        <v>596</v>
      </c>
      <c r="F36" s="292" t="s">
        <v>597</v>
      </c>
      <c r="G36" s="128" t="s">
        <v>598</v>
      </c>
      <c r="H36" s="298" t="s">
        <v>599</v>
      </c>
    </row>
    <row r="37" spans="1:8" ht="150">
      <c r="A37" s="128" t="str">
        <f t="shared" si="0"/>
        <v>InstructionsA39</v>
      </c>
      <c r="B37" s="128" t="s">
        <v>392</v>
      </c>
      <c r="C37" s="128" t="s">
        <v>600</v>
      </c>
      <c r="D37" s="128" t="s">
        <v>601</v>
      </c>
      <c r="E37" s="250" t="s">
        <v>602</v>
      </c>
      <c r="F37" s="293" t="s">
        <v>603</v>
      </c>
      <c r="G37" s="128" t="s">
        <v>604</v>
      </c>
      <c r="H37" s="298" t="s">
        <v>605</v>
      </c>
    </row>
    <row r="38" spans="1:8" ht="180">
      <c r="A38" s="128" t="str">
        <f t="shared" si="0"/>
        <v>InstructionsA40</v>
      </c>
      <c r="B38" s="128" t="s">
        <v>392</v>
      </c>
      <c r="C38" s="128" t="s">
        <v>606</v>
      </c>
      <c r="D38" s="252" t="s">
        <v>607</v>
      </c>
      <c r="E38" s="253" t="s">
        <v>608</v>
      </c>
      <c r="F38" s="294" t="s">
        <v>609</v>
      </c>
      <c r="G38" s="252" t="s">
        <v>610</v>
      </c>
      <c r="H38" s="298" t="s">
        <v>611</v>
      </c>
    </row>
    <row r="39" spans="1:8" ht="225">
      <c r="A39" s="128" t="str">
        <f>B39&amp;C39</f>
        <v>InstructionsA41</v>
      </c>
      <c r="B39" s="128" t="s">
        <v>392</v>
      </c>
      <c r="C39" s="128" t="s">
        <v>612</v>
      </c>
      <c r="D39" s="252" t="s">
        <v>613</v>
      </c>
      <c r="E39" s="253" t="s">
        <v>614</v>
      </c>
      <c r="F39" s="294" t="s">
        <v>615</v>
      </c>
      <c r="G39" s="256" t="s">
        <v>616</v>
      </c>
      <c r="H39" s="302" t="s">
        <v>617</v>
      </c>
    </row>
    <row r="40" spans="1:8" ht="225">
      <c r="A40" s="128" t="str">
        <f>B40&amp;C40</f>
        <v>InstructionsA42</v>
      </c>
      <c r="B40" s="128" t="s">
        <v>392</v>
      </c>
      <c r="C40" s="128" t="s">
        <v>618</v>
      </c>
      <c r="D40" s="128" t="s">
        <v>619</v>
      </c>
      <c r="E40" s="246" t="s">
        <v>620</v>
      </c>
      <c r="F40" s="292" t="s">
        <v>621</v>
      </c>
      <c r="G40" s="128" t="s">
        <v>622</v>
      </c>
      <c r="H40" s="298" t="s">
        <v>623</v>
      </c>
    </row>
    <row r="41" spans="1:8" ht="90">
      <c r="A41" s="128" t="str">
        <f t="shared" si="0"/>
        <v>InstructionsA43</v>
      </c>
      <c r="B41" s="128" t="s">
        <v>392</v>
      </c>
      <c r="C41" s="128" t="s">
        <v>624</v>
      </c>
      <c r="D41" s="128" t="s">
        <v>625</v>
      </c>
      <c r="E41" s="246" t="s">
        <v>626</v>
      </c>
      <c r="F41" s="292" t="s">
        <v>627</v>
      </c>
      <c r="G41" s="128" t="s">
        <v>628</v>
      </c>
      <c r="H41" s="298" t="s">
        <v>629</v>
      </c>
    </row>
    <row r="42" spans="1:8" ht="75">
      <c r="A42" s="128" t="str">
        <f t="shared" si="0"/>
        <v>InstructionsA45</v>
      </c>
      <c r="B42" s="128" t="s">
        <v>392</v>
      </c>
      <c r="C42" s="128" t="s">
        <v>630</v>
      </c>
      <c r="D42" s="128" t="s">
        <v>631</v>
      </c>
      <c r="E42" s="246" t="s">
        <v>632</v>
      </c>
      <c r="F42" s="247" t="s">
        <v>633</v>
      </c>
      <c r="G42" s="128" t="s">
        <v>634</v>
      </c>
      <c r="H42" s="298" t="s">
        <v>635</v>
      </c>
    </row>
    <row r="43" spans="1:8" ht="105">
      <c r="A43" s="128" t="str">
        <f t="shared" si="0"/>
        <v>InstructionsA46</v>
      </c>
      <c r="B43" s="128" t="s">
        <v>392</v>
      </c>
      <c r="C43" s="128" t="s">
        <v>636</v>
      </c>
      <c r="D43" s="128" t="s">
        <v>637</v>
      </c>
      <c r="E43" s="250" t="s">
        <v>638</v>
      </c>
      <c r="F43" s="292" t="s">
        <v>639</v>
      </c>
      <c r="G43" s="255" t="s">
        <v>640</v>
      </c>
      <c r="H43" s="298" t="s">
        <v>641</v>
      </c>
    </row>
    <row r="44" spans="1:8" ht="75">
      <c r="A44" s="128" t="str">
        <f t="shared" si="0"/>
        <v>InstructionsA48</v>
      </c>
      <c r="B44" s="238" t="s">
        <v>392</v>
      </c>
      <c r="C44" s="128" t="s">
        <v>642</v>
      </c>
      <c r="D44" s="238" t="s">
        <v>643</v>
      </c>
      <c r="E44" s="246" t="s">
        <v>644</v>
      </c>
      <c r="F44" s="247" t="s">
        <v>645</v>
      </c>
      <c r="G44" s="257" t="s">
        <v>646</v>
      </c>
      <c r="H44" s="298" t="s">
        <v>647</v>
      </c>
    </row>
    <row r="45" spans="1:8" ht="51">
      <c r="A45" s="128" t="str">
        <f>B45&amp;C45</f>
        <v>InstructionsA49</v>
      </c>
      <c r="B45" s="128" t="s">
        <v>392</v>
      </c>
      <c r="C45" s="128" t="s">
        <v>648</v>
      </c>
      <c r="D45" s="128" t="s">
        <v>649</v>
      </c>
      <c r="E45" s="246" t="s">
        <v>650</v>
      </c>
      <c r="F45" s="247" t="s">
        <v>651</v>
      </c>
      <c r="G45" s="128" t="s">
        <v>652</v>
      </c>
      <c r="H45" s="301" t="s">
        <v>653</v>
      </c>
    </row>
    <row r="46" spans="1:8" ht="135">
      <c r="A46" s="128" t="str">
        <f t="shared" si="0"/>
        <v>InstructionsA50</v>
      </c>
      <c r="B46" s="128" t="s">
        <v>392</v>
      </c>
      <c r="C46" s="128" t="s">
        <v>654</v>
      </c>
      <c r="D46" s="128" t="s">
        <v>655</v>
      </c>
      <c r="E46" s="295" t="s">
        <v>656</v>
      </c>
      <c r="F46" s="292" t="s">
        <v>657</v>
      </c>
      <c r="G46" s="128" t="s">
        <v>658</v>
      </c>
      <c r="H46" s="298" t="s">
        <v>659</v>
      </c>
    </row>
    <row r="47" spans="1:8" ht="75">
      <c r="A47" s="128" t="str">
        <f t="shared" si="0"/>
        <v>InstructionsA51</v>
      </c>
      <c r="B47" s="128" t="s">
        <v>392</v>
      </c>
      <c r="C47" s="128" t="s">
        <v>660</v>
      </c>
      <c r="D47" s="128" t="s">
        <v>661</v>
      </c>
      <c r="E47" s="246" t="s">
        <v>662</v>
      </c>
      <c r="F47" s="247" t="s">
        <v>663</v>
      </c>
      <c r="G47" s="128" t="s">
        <v>664</v>
      </c>
      <c r="H47" s="298" t="s">
        <v>665</v>
      </c>
    </row>
    <row r="48" spans="1:8" ht="90">
      <c r="A48" s="128" t="str">
        <f t="shared" si="0"/>
        <v>InstructionsA52</v>
      </c>
      <c r="B48" s="128" t="s">
        <v>392</v>
      </c>
      <c r="C48" s="128" t="s">
        <v>666</v>
      </c>
      <c r="D48" s="128" t="s">
        <v>667</v>
      </c>
      <c r="E48" s="246" t="s">
        <v>668</v>
      </c>
      <c r="F48" s="247" t="s">
        <v>669</v>
      </c>
      <c r="G48" s="258" t="s">
        <v>670</v>
      </c>
      <c r="H48" s="298" t="s">
        <v>671</v>
      </c>
    </row>
    <row r="49" spans="1:8" ht="120">
      <c r="A49" s="128" t="str">
        <f>B49&amp;C49</f>
        <v>InstructionsA53</v>
      </c>
      <c r="B49" s="128" t="s">
        <v>392</v>
      </c>
      <c r="C49" s="128" t="s">
        <v>672</v>
      </c>
      <c r="D49" s="128" t="s">
        <v>673</v>
      </c>
      <c r="E49" s="246" t="s">
        <v>674</v>
      </c>
      <c r="F49" s="247" t="s">
        <v>675</v>
      </c>
      <c r="G49" s="258" t="s">
        <v>676</v>
      </c>
      <c r="H49" s="301" t="s">
        <v>677</v>
      </c>
    </row>
    <row r="50" spans="1:8" ht="75">
      <c r="A50" s="128" t="str">
        <f>B50&amp;C50</f>
        <v>InstructionsA54</v>
      </c>
      <c r="B50" s="128" t="s">
        <v>392</v>
      </c>
      <c r="C50" s="128" t="s">
        <v>678</v>
      </c>
      <c r="D50" s="128" t="s">
        <v>679</v>
      </c>
      <c r="E50" s="246" t="s">
        <v>680</v>
      </c>
      <c r="F50" s="247" t="s">
        <v>681</v>
      </c>
      <c r="G50" s="258" t="s">
        <v>682</v>
      </c>
      <c r="H50" s="298" t="s">
        <v>683</v>
      </c>
    </row>
    <row r="51" spans="1:8" ht="32">
      <c r="A51" s="128" t="str">
        <f t="shared" si="0"/>
        <v>InstructionsA55</v>
      </c>
      <c r="B51" s="128" t="s">
        <v>392</v>
      </c>
      <c r="C51" s="128" t="s">
        <v>684</v>
      </c>
      <c r="D51" s="128" t="s">
        <v>685</v>
      </c>
      <c r="E51" s="246" t="s">
        <v>686</v>
      </c>
      <c r="F51" s="247" t="s">
        <v>687</v>
      </c>
      <c r="G51" s="258" t="s">
        <v>688</v>
      </c>
      <c r="H51" s="298" t="s">
        <v>689</v>
      </c>
    </row>
    <row r="52" spans="1:8" ht="30">
      <c r="A52" s="128" t="str">
        <f t="shared" si="0"/>
        <v>InstructionsA56</v>
      </c>
      <c r="B52" s="128" t="s">
        <v>392</v>
      </c>
      <c r="C52" s="128" t="s">
        <v>690</v>
      </c>
      <c r="D52" s="128" t="s">
        <v>691</v>
      </c>
      <c r="E52" s="246" t="s">
        <v>692</v>
      </c>
      <c r="F52" s="247" t="s">
        <v>693</v>
      </c>
      <c r="G52" s="128" t="s">
        <v>694</v>
      </c>
      <c r="H52" s="298" t="s">
        <v>695</v>
      </c>
    </row>
    <row r="53" spans="1:8" ht="45">
      <c r="A53" s="128" t="str">
        <f t="shared" si="0"/>
        <v>InstructionsA57</v>
      </c>
      <c r="B53" s="128" t="s">
        <v>392</v>
      </c>
      <c r="C53" s="128" t="s">
        <v>696</v>
      </c>
      <c r="D53" s="128" t="s">
        <v>697</v>
      </c>
      <c r="E53" s="246" t="s">
        <v>698</v>
      </c>
      <c r="F53" s="247" t="s">
        <v>699</v>
      </c>
      <c r="G53" s="259" t="s">
        <v>700</v>
      </c>
      <c r="H53" s="298" t="s">
        <v>701</v>
      </c>
    </row>
    <row r="54" spans="1:8" ht="328">
      <c r="A54" s="128" t="str">
        <f t="shared" si="0"/>
        <v>InstructionsA58</v>
      </c>
      <c r="B54" s="128" t="s">
        <v>392</v>
      </c>
      <c r="C54" s="128" t="s">
        <v>702</v>
      </c>
      <c r="D54" s="128" t="s">
        <v>703</v>
      </c>
      <c r="E54" s="246" t="s">
        <v>704</v>
      </c>
      <c r="F54" s="247" t="s">
        <v>705</v>
      </c>
      <c r="G54" s="258" t="s">
        <v>706</v>
      </c>
      <c r="H54" s="298" t="s">
        <v>707</v>
      </c>
    </row>
    <row r="55" spans="1:8" ht="90">
      <c r="A55" s="128" t="str">
        <f t="shared" si="0"/>
        <v>InstructionsA59</v>
      </c>
      <c r="B55" s="128" t="s">
        <v>392</v>
      </c>
      <c r="C55" s="128" t="s">
        <v>708</v>
      </c>
      <c r="D55" s="128" t="s">
        <v>709</v>
      </c>
      <c r="E55" s="246" t="s">
        <v>710</v>
      </c>
      <c r="F55" s="247" t="s">
        <v>711</v>
      </c>
      <c r="G55" s="128" t="s">
        <v>712</v>
      </c>
      <c r="H55" s="298" t="s">
        <v>713</v>
      </c>
    </row>
    <row r="56" spans="1:8" ht="135">
      <c r="A56" s="128" t="str">
        <f t="shared" si="0"/>
        <v>InstructionsA60</v>
      </c>
      <c r="B56" s="128" t="s">
        <v>392</v>
      </c>
      <c r="C56" s="128" t="s">
        <v>714</v>
      </c>
      <c r="D56" s="128" t="s">
        <v>715</v>
      </c>
      <c r="E56" s="246" t="s">
        <v>716</v>
      </c>
      <c r="F56" s="247" t="s">
        <v>717</v>
      </c>
      <c r="G56" s="258" t="s">
        <v>718</v>
      </c>
      <c r="H56" s="298" t="s">
        <v>719</v>
      </c>
    </row>
    <row r="57" spans="1:8" ht="165">
      <c r="A57" s="128" t="str">
        <f t="shared" si="0"/>
        <v>InstructionsA61</v>
      </c>
      <c r="B57" s="128" t="s">
        <v>392</v>
      </c>
      <c r="C57" s="128" t="s">
        <v>720</v>
      </c>
      <c r="D57" s="128" t="s">
        <v>721</v>
      </c>
      <c r="E57" s="246" t="s">
        <v>722</v>
      </c>
      <c r="F57" s="247" t="s">
        <v>723</v>
      </c>
      <c r="G57" s="258" t="s">
        <v>724</v>
      </c>
      <c r="H57" s="298" t="s">
        <v>725</v>
      </c>
    </row>
    <row r="58" spans="1:8" ht="136">
      <c r="A58" s="128" t="str">
        <f>B58&amp;C58</f>
        <v>InstructionsA62</v>
      </c>
      <c r="B58" s="128" t="s">
        <v>392</v>
      </c>
      <c r="C58" s="128" t="s">
        <v>726</v>
      </c>
      <c r="D58" s="128" t="s">
        <v>727</v>
      </c>
      <c r="E58" s="295" t="s">
        <v>728</v>
      </c>
      <c r="F58" s="292" t="s">
        <v>729</v>
      </c>
      <c r="G58" s="258" t="s">
        <v>730</v>
      </c>
      <c r="H58" s="303" t="s">
        <v>731</v>
      </c>
    </row>
    <row r="59" spans="1:8" ht="45">
      <c r="A59" s="128" t="str">
        <f t="shared" si="0"/>
        <v>InstructionsA63</v>
      </c>
      <c r="B59" s="128" t="s">
        <v>392</v>
      </c>
      <c r="C59" s="128" t="s">
        <v>732</v>
      </c>
      <c r="D59" s="128" t="s">
        <v>733</v>
      </c>
      <c r="E59" s="246" t="s">
        <v>734</v>
      </c>
      <c r="F59" s="247" t="s">
        <v>735</v>
      </c>
      <c r="G59" s="128" t="s">
        <v>736</v>
      </c>
      <c r="H59" s="298" t="s">
        <v>737</v>
      </c>
    </row>
    <row r="60" spans="1:8" ht="204">
      <c r="A60" s="128" t="str">
        <f>B60&amp;C60</f>
        <v>InstructionsA65</v>
      </c>
      <c r="B60" s="128" t="s">
        <v>392</v>
      </c>
      <c r="C60" s="128" t="s">
        <v>738</v>
      </c>
      <c r="D60" s="128" t="s">
        <v>739</v>
      </c>
      <c r="E60" s="246" t="s">
        <v>740</v>
      </c>
      <c r="F60" s="247" t="s">
        <v>741</v>
      </c>
      <c r="G60" s="128" t="s">
        <v>742</v>
      </c>
      <c r="H60" s="301" t="s">
        <v>743</v>
      </c>
    </row>
    <row r="61" spans="1:8" ht="30">
      <c r="A61" s="128" t="str">
        <f t="shared" si="0"/>
        <v>InstructionsA67</v>
      </c>
      <c r="B61" s="128" t="s">
        <v>392</v>
      </c>
      <c r="C61" s="128" t="s">
        <v>744</v>
      </c>
      <c r="D61" s="128" t="s">
        <v>745</v>
      </c>
      <c r="E61" s="246" t="s">
        <v>746</v>
      </c>
      <c r="F61" s="247" t="s">
        <v>747</v>
      </c>
      <c r="G61" s="128" t="s">
        <v>748</v>
      </c>
      <c r="H61" s="301" t="s">
        <v>749</v>
      </c>
    </row>
    <row r="62" spans="1:8" ht="270">
      <c r="A62" s="128" t="str">
        <f t="shared" si="0"/>
        <v>InstructionsA68</v>
      </c>
      <c r="B62" s="128" t="s">
        <v>392</v>
      </c>
      <c r="C62" s="128" t="s">
        <v>750</v>
      </c>
      <c r="D62" s="128" t="s">
        <v>751</v>
      </c>
      <c r="E62" s="246" t="s">
        <v>752</v>
      </c>
      <c r="F62" s="247" t="s">
        <v>753</v>
      </c>
      <c r="G62" s="258" t="s">
        <v>754</v>
      </c>
      <c r="H62" s="298" t="s">
        <v>755</v>
      </c>
    </row>
    <row r="63" spans="1:8" ht="150">
      <c r="A63" s="128" t="str">
        <f t="shared" si="0"/>
        <v>InstructionsA69</v>
      </c>
      <c r="B63" s="128" t="s">
        <v>392</v>
      </c>
      <c r="C63" s="128" t="s">
        <v>756</v>
      </c>
      <c r="D63" s="128" t="s">
        <v>757</v>
      </c>
      <c r="E63" s="246" t="s">
        <v>758</v>
      </c>
      <c r="F63" s="247" t="s">
        <v>759</v>
      </c>
      <c r="G63" s="258" t="s">
        <v>760</v>
      </c>
      <c r="H63" s="298" t="s">
        <v>761</v>
      </c>
    </row>
    <row r="64" spans="1:8" ht="150">
      <c r="A64" s="128" t="str">
        <f t="shared" si="0"/>
        <v>InstructionsA70</v>
      </c>
      <c r="B64" s="128" t="s">
        <v>392</v>
      </c>
      <c r="C64" s="128" t="s">
        <v>762</v>
      </c>
      <c r="D64" s="128" t="s">
        <v>763</v>
      </c>
      <c r="E64" s="246" t="s">
        <v>764</v>
      </c>
      <c r="F64" s="247" t="s">
        <v>765</v>
      </c>
      <c r="G64" s="258" t="s">
        <v>766</v>
      </c>
      <c r="H64" s="298" t="s">
        <v>767</v>
      </c>
    </row>
    <row r="65" spans="1:8" ht="314">
      <c r="A65" s="128" t="str">
        <f t="shared" si="0"/>
        <v>InstructionsA71</v>
      </c>
      <c r="B65" s="128" t="s">
        <v>392</v>
      </c>
      <c r="C65" s="128" t="s">
        <v>768</v>
      </c>
      <c r="D65" s="128" t="s">
        <v>769</v>
      </c>
      <c r="E65" s="246" t="s">
        <v>770</v>
      </c>
      <c r="F65" s="247" t="s">
        <v>771</v>
      </c>
      <c r="G65" s="258" t="s">
        <v>772</v>
      </c>
      <c r="H65" s="298" t="s">
        <v>773</v>
      </c>
    </row>
    <row r="66" spans="1:8" ht="120">
      <c r="A66" s="128" t="str">
        <f t="shared" si="0"/>
        <v>InstructionsA72</v>
      </c>
      <c r="B66" s="128" t="s">
        <v>392</v>
      </c>
      <c r="C66" s="128" t="s">
        <v>774</v>
      </c>
      <c r="D66" s="128" t="s">
        <v>775</v>
      </c>
      <c r="E66" s="246" t="s">
        <v>776</v>
      </c>
      <c r="F66" s="247" t="s">
        <v>777</v>
      </c>
      <c r="G66" s="258" t="s">
        <v>778</v>
      </c>
      <c r="H66" s="298" t="s">
        <v>779</v>
      </c>
    </row>
    <row r="67" spans="1:8" ht="45">
      <c r="A67" s="128" t="str">
        <f t="shared" si="0"/>
        <v>InstructionsA73</v>
      </c>
      <c r="B67" s="128" t="s">
        <v>392</v>
      </c>
      <c r="C67" s="128" t="s">
        <v>780</v>
      </c>
      <c r="D67" s="128" t="s">
        <v>781</v>
      </c>
      <c r="E67" s="246" t="s">
        <v>782</v>
      </c>
      <c r="F67" s="247" t="s">
        <v>783</v>
      </c>
      <c r="G67" s="258" t="s">
        <v>784</v>
      </c>
      <c r="H67" s="298" t="s">
        <v>785</v>
      </c>
    </row>
    <row r="68" spans="1:8" ht="15">
      <c r="A68" s="128" t="str">
        <f t="shared" si="0"/>
        <v>DefinitionsB2</v>
      </c>
      <c r="B68" s="128" t="s">
        <v>786</v>
      </c>
      <c r="C68" s="128" t="s">
        <v>787</v>
      </c>
      <c r="D68" s="128" t="s">
        <v>788</v>
      </c>
      <c r="E68" s="246" t="s">
        <v>789</v>
      </c>
      <c r="F68" s="247" t="s">
        <v>790</v>
      </c>
      <c r="G68" s="128" t="s">
        <v>791</v>
      </c>
      <c r="H68" s="298" t="s">
        <v>788</v>
      </c>
    </row>
    <row r="69" spans="1:8" ht="15">
      <c r="A69" s="128" t="str">
        <f t="shared" si="0"/>
        <v>DefinitionsB3</v>
      </c>
      <c r="B69" s="128" t="s">
        <v>786</v>
      </c>
      <c r="C69" s="128" t="s">
        <v>792</v>
      </c>
      <c r="D69" s="128" t="s">
        <v>793</v>
      </c>
      <c r="E69" s="246" t="s">
        <v>794</v>
      </c>
      <c r="F69" s="247" t="s">
        <v>795</v>
      </c>
      <c r="G69" s="128" t="s">
        <v>796</v>
      </c>
      <c r="H69" s="298" t="s">
        <v>797</v>
      </c>
    </row>
    <row r="70" spans="1:8" ht="15">
      <c r="A70" s="128" t="str">
        <f t="shared" ref="A70" si="2">B70&amp;C70</f>
        <v>DefinitionsB4</v>
      </c>
      <c r="B70" s="128" t="s">
        <v>786</v>
      </c>
      <c r="C70" s="128" t="s">
        <v>798</v>
      </c>
      <c r="D70" s="252" t="s">
        <v>799</v>
      </c>
      <c r="E70" s="252" t="s">
        <v>800</v>
      </c>
      <c r="F70" s="260" t="s">
        <v>801</v>
      </c>
      <c r="G70" s="252" t="s">
        <v>802</v>
      </c>
      <c r="H70" s="298" t="s">
        <v>803</v>
      </c>
    </row>
    <row r="71" spans="1:8" ht="15">
      <c r="A71" s="128" t="str">
        <f>B71&amp;C71</f>
        <v>DefinitionsB5</v>
      </c>
      <c r="B71" s="128" t="s">
        <v>786</v>
      </c>
      <c r="C71" s="128" t="s">
        <v>804</v>
      </c>
      <c r="D71" s="128" t="s">
        <v>805</v>
      </c>
      <c r="E71" s="246" t="s">
        <v>806</v>
      </c>
      <c r="F71" s="247" t="s">
        <v>807</v>
      </c>
      <c r="G71" s="128" t="s">
        <v>808</v>
      </c>
      <c r="H71" s="298" t="s">
        <v>809</v>
      </c>
    </row>
    <row r="72" spans="1:8" ht="15">
      <c r="A72" s="128" t="str">
        <f>B72&amp;C72</f>
        <v>DefinitionsB6</v>
      </c>
      <c r="B72" s="128" t="s">
        <v>786</v>
      </c>
      <c r="C72" s="128" t="s">
        <v>810</v>
      </c>
      <c r="D72" s="128" t="s">
        <v>811</v>
      </c>
      <c r="E72" s="246" t="s">
        <v>812</v>
      </c>
      <c r="F72" s="247" t="s">
        <v>813</v>
      </c>
      <c r="G72" s="128" t="s">
        <v>814</v>
      </c>
      <c r="H72" s="298" t="s">
        <v>815</v>
      </c>
    </row>
    <row r="73" spans="1:8" ht="15">
      <c r="A73" s="128" t="str">
        <f t="shared" ref="A73" si="3">B73&amp;C73</f>
        <v>DefinitionsB7</v>
      </c>
      <c r="B73" s="128" t="s">
        <v>786</v>
      </c>
      <c r="C73" s="128" t="s">
        <v>816</v>
      </c>
      <c r="D73" s="128" t="s">
        <v>817</v>
      </c>
      <c r="E73" s="246" t="s">
        <v>818</v>
      </c>
      <c r="F73" s="247" t="s">
        <v>819</v>
      </c>
      <c r="G73" s="128" t="s">
        <v>820</v>
      </c>
      <c r="H73" s="298" t="s">
        <v>821</v>
      </c>
    </row>
    <row r="74" spans="1:8" ht="15">
      <c r="A74" s="128" t="str">
        <f t="shared" ref="A74:A143" si="4">B74&amp;C74</f>
        <v>DefinitionsB8</v>
      </c>
      <c r="B74" s="128" t="s">
        <v>786</v>
      </c>
      <c r="C74" s="128" t="s">
        <v>822</v>
      </c>
      <c r="D74" s="128" t="s">
        <v>823</v>
      </c>
      <c r="E74" s="246" t="s">
        <v>824</v>
      </c>
      <c r="F74" s="247" t="s">
        <v>825</v>
      </c>
      <c r="G74" s="128" t="s">
        <v>826</v>
      </c>
      <c r="H74" s="298" t="s">
        <v>827</v>
      </c>
    </row>
    <row r="75" spans="1:8" ht="15">
      <c r="A75" s="128" t="str">
        <f t="shared" si="4"/>
        <v>DefinitionsB9</v>
      </c>
      <c r="B75" s="128" t="s">
        <v>786</v>
      </c>
      <c r="C75" s="128" t="s">
        <v>828</v>
      </c>
      <c r="D75" s="128" t="s">
        <v>829</v>
      </c>
      <c r="E75" s="246" t="s">
        <v>830</v>
      </c>
      <c r="F75" s="247" t="s">
        <v>831</v>
      </c>
      <c r="G75" s="128" t="s">
        <v>832</v>
      </c>
      <c r="H75" s="298" t="s">
        <v>833</v>
      </c>
    </row>
    <row r="76" spans="1:8" ht="15">
      <c r="A76" s="128" t="str">
        <f t="shared" si="4"/>
        <v>DefinitionsB10</v>
      </c>
      <c r="B76" s="128" t="s">
        <v>786</v>
      </c>
      <c r="C76" s="128" t="s">
        <v>834</v>
      </c>
      <c r="D76" s="128" t="s">
        <v>835</v>
      </c>
      <c r="E76" s="246" t="s">
        <v>836</v>
      </c>
      <c r="F76" s="247" t="s">
        <v>837</v>
      </c>
      <c r="G76" s="128" t="s">
        <v>835</v>
      </c>
      <c r="H76" s="298" t="s">
        <v>838</v>
      </c>
    </row>
    <row r="77" spans="1:8" ht="15">
      <c r="A77" s="128" t="str">
        <f t="shared" si="4"/>
        <v>DefinitionsB11</v>
      </c>
      <c r="B77" s="128" t="s">
        <v>786</v>
      </c>
      <c r="C77" s="128" t="s">
        <v>839</v>
      </c>
      <c r="D77" s="252" t="s">
        <v>840</v>
      </c>
      <c r="E77" s="252" t="s">
        <v>841</v>
      </c>
      <c r="F77" s="261" t="s">
        <v>842</v>
      </c>
      <c r="G77" s="262" t="s">
        <v>843</v>
      </c>
      <c r="H77" s="298" t="s">
        <v>844</v>
      </c>
    </row>
    <row r="78" spans="1:8" ht="15">
      <c r="A78" s="128" t="str">
        <f t="shared" si="4"/>
        <v>DefinitionsB12</v>
      </c>
      <c r="B78" s="128" t="s">
        <v>786</v>
      </c>
      <c r="C78" s="128" t="s">
        <v>845</v>
      </c>
      <c r="D78" s="252" t="s">
        <v>846</v>
      </c>
      <c r="E78" s="252" t="s">
        <v>847</v>
      </c>
      <c r="F78" s="261" t="s">
        <v>848</v>
      </c>
      <c r="G78" s="263" t="s">
        <v>849</v>
      </c>
      <c r="H78" s="298" t="s">
        <v>850</v>
      </c>
    </row>
    <row r="79" spans="1:8" ht="15">
      <c r="A79" s="128" t="str">
        <f t="shared" si="4"/>
        <v>DefinitionsB13</v>
      </c>
      <c r="B79" s="128" t="s">
        <v>786</v>
      </c>
      <c r="C79" s="128" t="s">
        <v>851</v>
      </c>
      <c r="D79" s="252" t="s">
        <v>852</v>
      </c>
      <c r="E79" s="252" t="s">
        <v>853</v>
      </c>
      <c r="F79" s="260" t="s">
        <v>854</v>
      </c>
      <c r="G79" s="263" t="s">
        <v>855</v>
      </c>
      <c r="H79" s="298" t="s">
        <v>856</v>
      </c>
    </row>
    <row r="80" spans="1:8" ht="15">
      <c r="A80" s="128" t="str">
        <f>B80&amp;C80</f>
        <v>DefinitionsB14</v>
      </c>
      <c r="B80" s="128" t="s">
        <v>786</v>
      </c>
      <c r="C80" s="128" t="s">
        <v>857</v>
      </c>
      <c r="D80" s="128" t="s">
        <v>858</v>
      </c>
      <c r="E80" s="246" t="s">
        <v>859</v>
      </c>
      <c r="F80" s="247" t="s">
        <v>860</v>
      </c>
      <c r="G80" s="128" t="s">
        <v>861</v>
      </c>
      <c r="H80" s="298" t="s">
        <v>862</v>
      </c>
    </row>
    <row r="81" spans="1:8" ht="30">
      <c r="A81" s="128" t="str">
        <f t="shared" si="4"/>
        <v>DefinitionsB15</v>
      </c>
      <c r="B81" s="128" t="s">
        <v>786</v>
      </c>
      <c r="C81" s="128" t="s">
        <v>863</v>
      </c>
      <c r="D81" s="128" t="s">
        <v>864</v>
      </c>
      <c r="E81" s="246" t="s">
        <v>865</v>
      </c>
      <c r="F81" s="247" t="s">
        <v>866</v>
      </c>
      <c r="G81" s="128" t="s">
        <v>867</v>
      </c>
      <c r="H81" s="298" t="s">
        <v>868</v>
      </c>
    </row>
    <row r="82" spans="1:8" ht="15">
      <c r="A82" s="128" t="str">
        <f>B82&amp;C82</f>
        <v>DefinitionsB16</v>
      </c>
      <c r="B82" s="128" t="s">
        <v>786</v>
      </c>
      <c r="C82" s="128" t="s">
        <v>869</v>
      </c>
      <c r="D82" s="128" t="s">
        <v>870</v>
      </c>
      <c r="E82" s="246" t="s">
        <v>871</v>
      </c>
      <c r="F82" s="247" t="s">
        <v>870</v>
      </c>
      <c r="G82" s="128" t="s">
        <v>870</v>
      </c>
      <c r="H82" s="298" t="s">
        <v>870</v>
      </c>
    </row>
    <row r="83" spans="1:8" ht="30">
      <c r="A83" s="128" t="str">
        <f>B83&amp;C83</f>
        <v>DefinitionsB17</v>
      </c>
      <c r="B83" s="128" t="s">
        <v>786</v>
      </c>
      <c r="C83" s="128" t="s">
        <v>872</v>
      </c>
      <c r="D83" s="128" t="s">
        <v>873</v>
      </c>
      <c r="E83" s="246" t="s">
        <v>874</v>
      </c>
      <c r="F83" s="247" t="s">
        <v>875</v>
      </c>
      <c r="G83" s="128" t="s">
        <v>876</v>
      </c>
      <c r="H83" s="298" t="s">
        <v>877</v>
      </c>
    </row>
    <row r="84" spans="1:8" ht="15">
      <c r="A84" s="128" t="str">
        <f>B84&amp;C84</f>
        <v>DefinitionsB18</v>
      </c>
      <c r="B84" s="128" t="s">
        <v>786</v>
      </c>
      <c r="C84" s="128" t="s">
        <v>878</v>
      </c>
      <c r="D84" s="128" t="s">
        <v>879</v>
      </c>
      <c r="E84" s="246" t="s">
        <v>880</v>
      </c>
      <c r="F84" s="247" t="s">
        <v>881</v>
      </c>
      <c r="G84" s="128" t="s">
        <v>882</v>
      </c>
      <c r="H84" s="298" t="s">
        <v>883</v>
      </c>
    </row>
    <row r="85" spans="1:8" ht="15">
      <c r="A85" s="128" t="str">
        <f>B85&amp;C85</f>
        <v>DefinitionsB19</v>
      </c>
      <c r="B85" s="128" t="s">
        <v>786</v>
      </c>
      <c r="C85" s="128" t="s">
        <v>884</v>
      </c>
      <c r="D85" s="128" t="s">
        <v>885</v>
      </c>
      <c r="E85" s="246" t="s">
        <v>886</v>
      </c>
      <c r="F85" s="247" t="s">
        <v>887</v>
      </c>
      <c r="G85" s="128" t="s">
        <v>888</v>
      </c>
      <c r="H85" s="298" t="s">
        <v>889</v>
      </c>
    </row>
    <row r="86" spans="1:8" ht="15">
      <c r="A86" s="128" t="str">
        <f t="shared" si="4"/>
        <v>DefinitionsB20</v>
      </c>
      <c r="B86" s="128" t="s">
        <v>786</v>
      </c>
      <c r="C86" s="128" t="s">
        <v>890</v>
      </c>
      <c r="D86" s="128" t="s">
        <v>891</v>
      </c>
      <c r="E86" s="246" t="s">
        <v>892</v>
      </c>
      <c r="F86" s="247" t="s">
        <v>893</v>
      </c>
      <c r="G86" s="128" t="s">
        <v>894</v>
      </c>
      <c r="H86" s="298" t="s">
        <v>895</v>
      </c>
    </row>
    <row r="87" spans="1:8" ht="15">
      <c r="A87" s="128" t="str">
        <f>B87&amp;C87</f>
        <v>DefinitionsB21</v>
      </c>
      <c r="B87" s="128" t="s">
        <v>786</v>
      </c>
      <c r="C87" s="128" t="s">
        <v>896</v>
      </c>
      <c r="D87" s="128" t="s">
        <v>897</v>
      </c>
      <c r="E87" s="246" t="s">
        <v>898</v>
      </c>
      <c r="F87" s="247" t="s">
        <v>899</v>
      </c>
      <c r="G87" s="128" t="s">
        <v>900</v>
      </c>
      <c r="H87" s="298" t="s">
        <v>901</v>
      </c>
    </row>
    <row r="88" spans="1:8" ht="15">
      <c r="A88" s="128" t="str">
        <f t="shared" si="4"/>
        <v>DefinitionsC2</v>
      </c>
      <c r="B88" s="128" t="s">
        <v>786</v>
      </c>
      <c r="C88" s="128" t="s">
        <v>902</v>
      </c>
      <c r="D88" s="128" t="s">
        <v>903</v>
      </c>
      <c r="E88" s="264" t="s">
        <v>904</v>
      </c>
      <c r="F88" s="247" t="s">
        <v>905</v>
      </c>
      <c r="G88" s="128" t="s">
        <v>906</v>
      </c>
      <c r="H88" s="298" t="s">
        <v>907</v>
      </c>
    </row>
    <row r="89" spans="1:8" ht="90">
      <c r="A89" s="128" t="str">
        <f t="shared" si="4"/>
        <v>DefinitionsC3</v>
      </c>
      <c r="B89" s="128" t="s">
        <v>786</v>
      </c>
      <c r="C89" s="128" t="s">
        <v>908</v>
      </c>
      <c r="D89" s="128" t="s">
        <v>909</v>
      </c>
      <c r="E89" s="246" t="s">
        <v>910</v>
      </c>
      <c r="F89" s="247" t="s">
        <v>911</v>
      </c>
      <c r="G89" s="128" t="s">
        <v>912</v>
      </c>
      <c r="H89" s="298" t="s">
        <v>913</v>
      </c>
    </row>
    <row r="90" spans="1:8" ht="60">
      <c r="A90" s="128" t="str">
        <f t="shared" ref="A90" si="5">B90&amp;C90</f>
        <v>DefinitionsC4</v>
      </c>
      <c r="B90" s="128" t="s">
        <v>786</v>
      </c>
      <c r="C90" s="128" t="s">
        <v>914</v>
      </c>
      <c r="D90" s="128" t="s">
        <v>915</v>
      </c>
      <c r="E90" s="250" t="s">
        <v>916</v>
      </c>
      <c r="F90" s="247" t="s">
        <v>917</v>
      </c>
      <c r="G90" s="255" t="s">
        <v>918</v>
      </c>
      <c r="H90" s="298" t="s">
        <v>919</v>
      </c>
    </row>
    <row r="91" spans="1:8" ht="225">
      <c r="A91" s="128" t="str">
        <f>B91&amp;C91</f>
        <v>DefinitionsC5</v>
      </c>
      <c r="B91" s="128" t="s">
        <v>786</v>
      </c>
      <c r="C91" s="128" t="s">
        <v>920</v>
      </c>
      <c r="D91" s="128" t="s">
        <v>921</v>
      </c>
      <c r="E91" s="246" t="s">
        <v>922</v>
      </c>
      <c r="F91" s="247" t="s">
        <v>923</v>
      </c>
      <c r="G91" s="128" t="s">
        <v>924</v>
      </c>
      <c r="H91" s="298" t="s">
        <v>925</v>
      </c>
    </row>
    <row r="92" spans="1:8" ht="150">
      <c r="A92" s="128" t="str">
        <f>B92&amp;C92</f>
        <v>DefinitionsC6</v>
      </c>
      <c r="B92" s="128" t="s">
        <v>786</v>
      </c>
      <c r="C92" s="128" t="s">
        <v>926</v>
      </c>
      <c r="D92" s="128" t="s">
        <v>927</v>
      </c>
      <c r="E92" s="246" t="s">
        <v>928</v>
      </c>
      <c r="F92" s="247" t="s">
        <v>929</v>
      </c>
      <c r="G92" s="128" t="s">
        <v>930</v>
      </c>
      <c r="H92" s="298" t="s">
        <v>931</v>
      </c>
    </row>
    <row r="93" spans="1:8" ht="165">
      <c r="A93" s="128" t="str">
        <f t="shared" si="4"/>
        <v>DefinitionsC7</v>
      </c>
      <c r="B93" s="128" t="s">
        <v>786</v>
      </c>
      <c r="C93" s="128" t="s">
        <v>932</v>
      </c>
      <c r="D93" s="128" t="s">
        <v>933</v>
      </c>
      <c r="E93" s="246" t="s">
        <v>934</v>
      </c>
      <c r="F93" s="247" t="s">
        <v>935</v>
      </c>
      <c r="G93" s="128" t="s">
        <v>936</v>
      </c>
      <c r="H93" s="298" t="s">
        <v>937</v>
      </c>
    </row>
    <row r="94" spans="1:8" ht="120">
      <c r="A94" s="128" t="str">
        <f t="shared" si="4"/>
        <v>DefinitionsC8</v>
      </c>
      <c r="B94" s="128" t="s">
        <v>786</v>
      </c>
      <c r="C94" s="128" t="s">
        <v>938</v>
      </c>
      <c r="D94" s="128" t="s">
        <v>939</v>
      </c>
      <c r="E94" s="246" t="s">
        <v>940</v>
      </c>
      <c r="F94" s="247" t="s">
        <v>941</v>
      </c>
      <c r="G94" s="128" t="s">
        <v>942</v>
      </c>
      <c r="H94" s="298" t="s">
        <v>943</v>
      </c>
    </row>
    <row r="95" spans="1:8" ht="75">
      <c r="A95" s="128" t="str">
        <f t="shared" si="4"/>
        <v>DefinitionsC9</v>
      </c>
      <c r="B95" s="128" t="s">
        <v>786</v>
      </c>
      <c r="C95" s="128" t="s">
        <v>944</v>
      </c>
      <c r="D95" s="128" t="s">
        <v>945</v>
      </c>
      <c r="E95" s="246" t="s">
        <v>946</v>
      </c>
      <c r="F95" s="247" t="s">
        <v>947</v>
      </c>
      <c r="G95" s="128" t="s">
        <v>948</v>
      </c>
      <c r="H95" s="298" t="s">
        <v>949</v>
      </c>
    </row>
    <row r="96" spans="1:8" ht="225">
      <c r="A96" s="128" t="str">
        <f t="shared" si="4"/>
        <v>DefinitionsC10</v>
      </c>
      <c r="B96" s="128" t="s">
        <v>786</v>
      </c>
      <c r="C96" s="128" t="s">
        <v>950</v>
      </c>
      <c r="D96" s="128" t="s">
        <v>951</v>
      </c>
      <c r="E96" s="246" t="s">
        <v>952</v>
      </c>
      <c r="F96" s="247" t="s">
        <v>953</v>
      </c>
      <c r="G96" s="128" t="s">
        <v>954</v>
      </c>
      <c r="H96" s="298" t="s">
        <v>955</v>
      </c>
    </row>
    <row r="97" spans="1:8" ht="41.5" customHeight="1">
      <c r="A97" s="128" t="str">
        <f t="shared" si="4"/>
        <v>DefinitionsC11</v>
      </c>
      <c r="B97" s="128" t="s">
        <v>786</v>
      </c>
      <c r="C97" s="128" t="s">
        <v>956</v>
      </c>
      <c r="D97" s="252" t="s">
        <v>957</v>
      </c>
      <c r="E97" s="253" t="s">
        <v>958</v>
      </c>
      <c r="F97" s="260" t="s">
        <v>959</v>
      </c>
      <c r="G97" s="262" t="s">
        <v>960</v>
      </c>
      <c r="H97" s="304" t="s">
        <v>961</v>
      </c>
    </row>
    <row r="98" spans="1:8" ht="41.5" customHeight="1">
      <c r="A98" s="128" t="str">
        <f t="shared" si="4"/>
        <v>DefinitionsC12</v>
      </c>
      <c r="B98" s="128" t="s">
        <v>786</v>
      </c>
      <c r="C98" s="128" t="s">
        <v>962</v>
      </c>
      <c r="D98" s="252" t="s">
        <v>963</v>
      </c>
      <c r="E98" s="253" t="s">
        <v>964</v>
      </c>
      <c r="F98" s="260" t="s">
        <v>965</v>
      </c>
      <c r="G98" s="263" t="s">
        <v>966</v>
      </c>
      <c r="H98" s="298" t="s">
        <v>967</v>
      </c>
    </row>
    <row r="99" spans="1:8" ht="150">
      <c r="A99" s="128" t="str">
        <f t="shared" si="4"/>
        <v>DefinitionsC13</v>
      </c>
      <c r="B99" s="128" t="s">
        <v>786</v>
      </c>
      <c r="C99" s="128" t="s">
        <v>968</v>
      </c>
      <c r="D99" s="252" t="s">
        <v>969</v>
      </c>
      <c r="E99" s="253" t="s">
        <v>970</v>
      </c>
      <c r="F99" s="261" t="s">
        <v>971</v>
      </c>
      <c r="G99" s="263" t="s">
        <v>972</v>
      </c>
      <c r="H99" s="298" t="s">
        <v>973</v>
      </c>
    </row>
    <row r="100" spans="1:8" ht="60">
      <c r="A100" s="128" t="str">
        <f>B100&amp;C100</f>
        <v>DefinitionsC14</v>
      </c>
      <c r="B100" s="128" t="s">
        <v>786</v>
      </c>
      <c r="C100" s="128" t="s">
        <v>974</v>
      </c>
      <c r="D100" s="128" t="s">
        <v>975</v>
      </c>
      <c r="E100" s="246" t="s">
        <v>976</v>
      </c>
      <c r="F100" s="247" t="s">
        <v>977</v>
      </c>
      <c r="G100" s="128" t="s">
        <v>978</v>
      </c>
      <c r="H100" s="298" t="s">
        <v>979</v>
      </c>
    </row>
    <row r="101" spans="1:8" ht="210">
      <c r="A101" s="128" t="str">
        <f t="shared" si="4"/>
        <v>DefinitionsC15</v>
      </c>
      <c r="B101" s="128" t="s">
        <v>786</v>
      </c>
      <c r="C101" s="128" t="s">
        <v>980</v>
      </c>
      <c r="D101" s="128" t="s">
        <v>981</v>
      </c>
      <c r="E101" s="250" t="s">
        <v>982</v>
      </c>
      <c r="F101" s="247" t="s">
        <v>983</v>
      </c>
      <c r="G101" s="248" t="s">
        <v>984</v>
      </c>
      <c r="H101" s="298" t="s">
        <v>985</v>
      </c>
    </row>
    <row r="102" spans="1:8" ht="90">
      <c r="A102" s="128" t="str">
        <f>B102&amp;C102</f>
        <v>DefinitionsC16</v>
      </c>
      <c r="B102" s="128" t="s">
        <v>786</v>
      </c>
      <c r="C102" s="128" t="s">
        <v>986</v>
      </c>
      <c r="D102" s="128" t="s">
        <v>987</v>
      </c>
      <c r="E102" s="246" t="s">
        <v>988</v>
      </c>
      <c r="F102" s="247" t="s">
        <v>989</v>
      </c>
      <c r="G102" s="128" t="s">
        <v>990</v>
      </c>
      <c r="H102" s="298" t="s">
        <v>991</v>
      </c>
    </row>
    <row r="103" spans="1:8" ht="105">
      <c r="A103" s="128" t="str">
        <f>B103&amp;C103</f>
        <v>DefinitionsC17</v>
      </c>
      <c r="B103" s="128" t="s">
        <v>786</v>
      </c>
      <c r="C103" s="128" t="s">
        <v>992</v>
      </c>
      <c r="D103" s="128" t="s">
        <v>993</v>
      </c>
      <c r="E103" s="246" t="s">
        <v>994</v>
      </c>
      <c r="F103" s="247" t="s">
        <v>995</v>
      </c>
      <c r="G103" s="128" t="s">
        <v>996</v>
      </c>
      <c r="H103" s="298" t="s">
        <v>997</v>
      </c>
    </row>
    <row r="104" spans="1:8" ht="285">
      <c r="A104" s="128" t="str">
        <f>B104&amp;C104</f>
        <v>DefinitionsC18</v>
      </c>
      <c r="B104" s="128" t="s">
        <v>786</v>
      </c>
      <c r="C104" s="128" t="s">
        <v>998</v>
      </c>
      <c r="D104" s="128" t="s">
        <v>999</v>
      </c>
      <c r="E104" s="246" t="s">
        <v>1000</v>
      </c>
      <c r="F104" s="247" t="s">
        <v>1001</v>
      </c>
      <c r="G104" s="128" t="s">
        <v>1002</v>
      </c>
      <c r="H104" s="298" t="s">
        <v>1003</v>
      </c>
    </row>
    <row r="105" spans="1:8" ht="240">
      <c r="A105" s="128" t="str">
        <f>B105&amp;C105</f>
        <v>DefinitionsC19</v>
      </c>
      <c r="B105" s="128" t="s">
        <v>786</v>
      </c>
      <c r="C105" s="128" t="s">
        <v>1004</v>
      </c>
      <c r="D105" s="128" t="s">
        <v>1005</v>
      </c>
      <c r="E105" s="246" t="s">
        <v>1006</v>
      </c>
      <c r="F105" s="247" t="s">
        <v>1007</v>
      </c>
      <c r="G105" s="255" t="s">
        <v>1008</v>
      </c>
      <c r="H105" s="298" t="s">
        <v>1009</v>
      </c>
    </row>
    <row r="106" spans="1:8" ht="135">
      <c r="A106" s="128" t="str">
        <f t="shared" si="4"/>
        <v>DefinitionsC20</v>
      </c>
      <c r="B106" s="128" t="s">
        <v>786</v>
      </c>
      <c r="C106" s="128" t="s">
        <v>1010</v>
      </c>
      <c r="D106" s="252" t="s">
        <v>1011</v>
      </c>
      <c r="E106" s="253" t="s">
        <v>1012</v>
      </c>
      <c r="F106" s="261" t="s">
        <v>1013</v>
      </c>
      <c r="G106" s="262" t="s">
        <v>1014</v>
      </c>
      <c r="H106" s="298" t="s">
        <v>1015</v>
      </c>
    </row>
    <row r="107" spans="1:8" ht="105">
      <c r="A107" s="128" t="str">
        <f>B107&amp;C107</f>
        <v>DefinitionsC21</v>
      </c>
      <c r="B107" s="128" t="s">
        <v>786</v>
      </c>
      <c r="C107" s="128" t="s">
        <v>1016</v>
      </c>
      <c r="D107" s="128" t="s">
        <v>1017</v>
      </c>
      <c r="E107" s="246" t="s">
        <v>1018</v>
      </c>
      <c r="F107" s="247" t="s">
        <v>1019</v>
      </c>
      <c r="G107" s="128" t="s">
        <v>1020</v>
      </c>
      <c r="H107" s="298" t="s">
        <v>1021</v>
      </c>
    </row>
    <row r="108" spans="1:8" ht="30">
      <c r="A108" s="128" t="str">
        <f t="shared" si="4"/>
        <v>DeclarationD2</v>
      </c>
      <c r="B108" s="128" t="s">
        <v>1022</v>
      </c>
      <c r="C108" s="128" t="s">
        <v>1023</v>
      </c>
      <c r="D108" s="252" t="s">
        <v>1024</v>
      </c>
      <c r="E108" s="252" t="s">
        <v>1025</v>
      </c>
      <c r="F108" s="260" t="s">
        <v>1026</v>
      </c>
      <c r="G108" s="265" t="s">
        <v>1027</v>
      </c>
      <c r="H108" s="298" t="s">
        <v>1028</v>
      </c>
    </row>
    <row r="109" spans="1:8" ht="15">
      <c r="A109" s="128" t="str">
        <f t="shared" si="4"/>
        <v>DeclarationF3</v>
      </c>
      <c r="B109" s="128" t="s">
        <v>1022</v>
      </c>
      <c r="C109" s="128" t="s">
        <v>1029</v>
      </c>
      <c r="D109" s="128" t="s">
        <v>1030</v>
      </c>
      <c r="E109" s="246" t="s">
        <v>1031</v>
      </c>
      <c r="F109" s="247" t="s">
        <v>1032</v>
      </c>
      <c r="G109" s="128" t="s">
        <v>1033</v>
      </c>
      <c r="H109" s="298" t="s">
        <v>1034</v>
      </c>
    </row>
    <row r="110" spans="1:8" ht="30">
      <c r="A110" s="128" t="str">
        <f t="shared" si="4"/>
        <v>DeclarationI3</v>
      </c>
      <c r="B110" s="128" t="s">
        <v>1022</v>
      </c>
      <c r="C110" s="128" t="s">
        <v>1035</v>
      </c>
      <c r="D110" s="128" t="s">
        <v>1036</v>
      </c>
      <c r="E110" s="246" t="s">
        <v>1037</v>
      </c>
      <c r="F110" s="247" t="s">
        <v>1038</v>
      </c>
      <c r="G110" s="128" t="s">
        <v>1039</v>
      </c>
      <c r="H110" s="298" t="s">
        <v>1040</v>
      </c>
    </row>
    <row r="111" spans="1:8" ht="15">
      <c r="A111" s="128" t="str">
        <f t="shared" si="4"/>
        <v>DeclarationI4</v>
      </c>
      <c r="B111" s="128" t="s">
        <v>1022</v>
      </c>
      <c r="C111" s="128" t="s">
        <v>1041</v>
      </c>
      <c r="D111" s="128" t="s">
        <v>1042</v>
      </c>
      <c r="E111" s="246" t="s">
        <v>1043</v>
      </c>
      <c r="F111" s="247" t="s">
        <v>1044</v>
      </c>
      <c r="G111" s="128" t="s">
        <v>1045</v>
      </c>
      <c r="H111" s="298" t="s">
        <v>1046</v>
      </c>
    </row>
    <row r="112" spans="1:8" ht="30">
      <c r="A112" s="128" t="str">
        <f t="shared" si="4"/>
        <v>DeclarationB4</v>
      </c>
      <c r="B112" s="128" t="s">
        <v>1022</v>
      </c>
      <c r="C112" s="128" t="s">
        <v>798</v>
      </c>
      <c r="D112" s="128" t="s">
        <v>1047</v>
      </c>
      <c r="E112" s="246" t="s">
        <v>1048</v>
      </c>
      <c r="F112" s="247" t="s">
        <v>1049</v>
      </c>
      <c r="G112" s="128" t="s">
        <v>1050</v>
      </c>
      <c r="H112" s="298" t="s">
        <v>1051</v>
      </c>
    </row>
    <row r="113" spans="1:8" ht="45">
      <c r="A113" s="128" t="str">
        <f t="shared" si="4"/>
        <v>DeclarationB6</v>
      </c>
      <c r="B113" s="128" t="s">
        <v>1022</v>
      </c>
      <c r="C113" s="128" t="s">
        <v>810</v>
      </c>
      <c r="D113" s="128" t="s">
        <v>1052</v>
      </c>
      <c r="E113" s="266" t="s">
        <v>1053</v>
      </c>
      <c r="F113" s="292" t="s">
        <v>1054</v>
      </c>
      <c r="G113" s="128" t="s">
        <v>1055</v>
      </c>
      <c r="H113" s="298" t="s">
        <v>1056</v>
      </c>
    </row>
    <row r="114" spans="1:8" ht="15">
      <c r="A114" s="128" t="str">
        <f t="shared" si="4"/>
        <v>DeclarationB7</v>
      </c>
      <c r="B114" s="128" t="s">
        <v>1022</v>
      </c>
      <c r="C114" s="128" t="s">
        <v>816</v>
      </c>
      <c r="D114" s="128" t="s">
        <v>1057</v>
      </c>
      <c r="E114" s="246" t="s">
        <v>1058</v>
      </c>
      <c r="F114" s="247" t="s">
        <v>1059</v>
      </c>
      <c r="G114" s="128" t="s">
        <v>1060</v>
      </c>
      <c r="H114" s="298" t="s">
        <v>1061</v>
      </c>
    </row>
    <row r="115" spans="1:8" ht="16">
      <c r="A115" s="128" t="str">
        <f t="shared" si="4"/>
        <v>DeclarationB8</v>
      </c>
      <c r="B115" s="128" t="s">
        <v>1022</v>
      </c>
      <c r="C115" s="128" t="s">
        <v>822</v>
      </c>
      <c r="D115" s="128" t="s">
        <v>1062</v>
      </c>
      <c r="E115" s="246" t="s">
        <v>1063</v>
      </c>
      <c r="F115" s="247" t="s">
        <v>1064</v>
      </c>
      <c r="G115" s="128" t="s">
        <v>1065</v>
      </c>
      <c r="H115" s="298" t="s">
        <v>1066</v>
      </c>
    </row>
    <row r="116" spans="1:8" ht="16">
      <c r="A116" s="128" t="str">
        <f t="shared" si="4"/>
        <v>DeclarationB9</v>
      </c>
      <c r="B116" s="128" t="s">
        <v>1022</v>
      </c>
      <c r="C116" s="128" t="s">
        <v>828</v>
      </c>
      <c r="D116" s="128" t="s">
        <v>1067</v>
      </c>
      <c r="E116" s="246" t="s">
        <v>1068</v>
      </c>
      <c r="F116" s="247" t="s">
        <v>1069</v>
      </c>
      <c r="G116" s="128" t="s">
        <v>1070</v>
      </c>
      <c r="H116" s="298" t="s">
        <v>1071</v>
      </c>
    </row>
    <row r="117" spans="1:8" ht="30">
      <c r="A117" s="128" t="str">
        <f t="shared" si="4"/>
        <v>DeclarationB10</v>
      </c>
      <c r="B117" s="128" t="s">
        <v>1022</v>
      </c>
      <c r="C117" s="128" t="s">
        <v>834</v>
      </c>
      <c r="D117" s="128" t="s">
        <v>1072</v>
      </c>
      <c r="E117" s="246" t="s">
        <v>1073</v>
      </c>
      <c r="F117" s="247" t="s">
        <v>1074</v>
      </c>
      <c r="G117" s="128" t="s">
        <v>1075</v>
      </c>
      <c r="H117" s="298" t="s">
        <v>1076</v>
      </c>
    </row>
    <row r="118" spans="1:8" ht="30">
      <c r="A118" s="128" t="str">
        <f>B118&amp;C118</f>
        <v>DeclarationB10A</v>
      </c>
      <c r="B118" s="128" t="s">
        <v>1022</v>
      </c>
      <c r="C118" s="128" t="s">
        <v>1077</v>
      </c>
      <c r="D118" s="128" t="s">
        <v>1072</v>
      </c>
      <c r="E118" s="246" t="s">
        <v>1073</v>
      </c>
      <c r="F118" s="247" t="s">
        <v>1078</v>
      </c>
      <c r="G118" s="128" t="s">
        <v>1075</v>
      </c>
      <c r="H118" s="298" t="s">
        <v>1076</v>
      </c>
    </row>
    <row r="119" spans="1:8" ht="30">
      <c r="A119" s="128" t="str">
        <f>B119&amp;C119</f>
        <v>DeclarationB10C</v>
      </c>
      <c r="B119" s="128" t="s">
        <v>1022</v>
      </c>
      <c r="C119" s="128" t="s">
        <v>1079</v>
      </c>
      <c r="D119" s="128" t="s">
        <v>1080</v>
      </c>
      <c r="E119" s="246" t="s">
        <v>1081</v>
      </c>
      <c r="F119" s="247" t="s">
        <v>1082</v>
      </c>
      <c r="G119" s="128" t="s">
        <v>1083</v>
      </c>
      <c r="H119" s="298" t="s">
        <v>1084</v>
      </c>
    </row>
    <row r="120" spans="1:8" ht="30">
      <c r="A120" s="128" t="str">
        <f>B120&amp;C120</f>
        <v>DeclarationB10B</v>
      </c>
      <c r="B120" s="128" t="s">
        <v>1022</v>
      </c>
      <c r="C120" s="128" t="s">
        <v>1085</v>
      </c>
      <c r="D120" s="128" t="s">
        <v>1086</v>
      </c>
      <c r="E120" s="246" t="s">
        <v>1087</v>
      </c>
      <c r="F120" s="247" t="s">
        <v>1088</v>
      </c>
      <c r="G120" s="128" t="s">
        <v>1089</v>
      </c>
      <c r="H120" s="298" t="s">
        <v>1090</v>
      </c>
    </row>
    <row r="121" spans="1:8" ht="30">
      <c r="A121" s="128" t="str">
        <f>B121&amp;C121</f>
        <v>DeclarationD11</v>
      </c>
      <c r="B121" s="128" t="s">
        <v>1022</v>
      </c>
      <c r="C121" s="128" t="s">
        <v>1091</v>
      </c>
      <c r="D121" s="128" t="s">
        <v>1092</v>
      </c>
      <c r="E121" s="246" t="s">
        <v>1093</v>
      </c>
      <c r="F121" s="247" t="s">
        <v>1094</v>
      </c>
      <c r="G121" s="128" t="s">
        <v>1095</v>
      </c>
      <c r="H121" s="298" t="s">
        <v>1096</v>
      </c>
    </row>
    <row r="122" spans="1:8" ht="30">
      <c r="A122" s="128" t="str">
        <f t="shared" si="4"/>
        <v>DeclarationB12</v>
      </c>
      <c r="B122" s="128" t="s">
        <v>1022</v>
      </c>
      <c r="C122" s="128" t="s">
        <v>845</v>
      </c>
      <c r="D122" s="128" t="s">
        <v>1097</v>
      </c>
      <c r="E122" s="246" t="s">
        <v>1098</v>
      </c>
      <c r="F122" s="247" t="s">
        <v>1099</v>
      </c>
      <c r="G122" s="128" t="s">
        <v>1100</v>
      </c>
      <c r="H122" s="298" t="s">
        <v>1101</v>
      </c>
    </row>
    <row r="123" spans="1:8" ht="30">
      <c r="A123" s="128" t="str">
        <f t="shared" si="4"/>
        <v>DeclarationB13</v>
      </c>
      <c r="B123" s="128" t="s">
        <v>1022</v>
      </c>
      <c r="C123" s="128" t="s">
        <v>851</v>
      </c>
      <c r="D123" s="128" t="s">
        <v>1102</v>
      </c>
      <c r="E123" s="246" t="s">
        <v>1103</v>
      </c>
      <c r="F123" s="247" t="s">
        <v>1104</v>
      </c>
      <c r="G123" s="128" t="s">
        <v>1105</v>
      </c>
      <c r="H123" s="298" t="s">
        <v>1106</v>
      </c>
    </row>
    <row r="124" spans="1:8" ht="30">
      <c r="A124" s="128" t="str">
        <f t="shared" si="4"/>
        <v>DeclarationB14</v>
      </c>
      <c r="B124" s="128" t="s">
        <v>1022</v>
      </c>
      <c r="C124" s="128" t="s">
        <v>857</v>
      </c>
      <c r="D124" s="128" t="s">
        <v>1107</v>
      </c>
      <c r="E124" s="246" t="s">
        <v>1108</v>
      </c>
      <c r="F124" s="247" t="s">
        <v>1109</v>
      </c>
      <c r="G124" s="128" t="s">
        <v>1110</v>
      </c>
      <c r="H124" s="298" t="s">
        <v>1111</v>
      </c>
    </row>
    <row r="125" spans="1:8" ht="30">
      <c r="A125" s="128" t="str">
        <f t="shared" si="4"/>
        <v>DeclarationB15</v>
      </c>
      <c r="B125" s="128" t="s">
        <v>1022</v>
      </c>
      <c r="C125" s="128" t="s">
        <v>863</v>
      </c>
      <c r="D125" s="128" t="s">
        <v>1112</v>
      </c>
      <c r="E125" s="246" t="s">
        <v>1113</v>
      </c>
      <c r="F125" s="247" t="s">
        <v>1114</v>
      </c>
      <c r="G125" s="128" t="s">
        <v>1115</v>
      </c>
      <c r="H125" s="298" t="s">
        <v>1116</v>
      </c>
    </row>
    <row r="126" spans="1:8" ht="30">
      <c r="A126" s="128" t="str">
        <f t="shared" si="4"/>
        <v>DeclarationB16</v>
      </c>
      <c r="B126" s="128" t="s">
        <v>1022</v>
      </c>
      <c r="C126" s="128" t="s">
        <v>869</v>
      </c>
      <c r="D126" s="128" t="s">
        <v>1117</v>
      </c>
      <c r="E126" s="246" t="s">
        <v>1118</v>
      </c>
      <c r="F126" s="247" t="s">
        <v>1119</v>
      </c>
      <c r="G126" s="128" t="s">
        <v>1120</v>
      </c>
      <c r="H126" s="298" t="s">
        <v>1121</v>
      </c>
    </row>
    <row r="127" spans="1:8" ht="30">
      <c r="A127" s="128" t="str">
        <f t="shared" si="4"/>
        <v>DeclarationB17</v>
      </c>
      <c r="B127" s="128" t="s">
        <v>1022</v>
      </c>
      <c r="C127" s="128" t="s">
        <v>872</v>
      </c>
      <c r="D127" s="128" t="s">
        <v>1122</v>
      </c>
      <c r="E127" s="246" t="s">
        <v>1123</v>
      </c>
      <c r="F127" s="247" t="s">
        <v>1124</v>
      </c>
      <c r="G127" s="128" t="s">
        <v>1125</v>
      </c>
      <c r="H127" s="298" t="s">
        <v>1126</v>
      </c>
    </row>
    <row r="128" spans="1:8" ht="30">
      <c r="A128" s="128" t="str">
        <f t="shared" si="4"/>
        <v>DeclarationB18</v>
      </c>
      <c r="B128" s="128" t="s">
        <v>1022</v>
      </c>
      <c r="C128" s="128" t="s">
        <v>878</v>
      </c>
      <c r="D128" s="128" t="s">
        <v>1127</v>
      </c>
      <c r="E128" s="246" t="s">
        <v>1128</v>
      </c>
      <c r="F128" s="247" t="s">
        <v>1129</v>
      </c>
      <c r="G128" s="128" t="s">
        <v>1130</v>
      </c>
      <c r="H128" s="298" t="s">
        <v>1131</v>
      </c>
    </row>
    <row r="129" spans="1:8" ht="30">
      <c r="A129" s="128" t="str">
        <f t="shared" si="4"/>
        <v>DeclarationB19</v>
      </c>
      <c r="B129" s="128" t="s">
        <v>1022</v>
      </c>
      <c r="C129" s="128" t="s">
        <v>884</v>
      </c>
      <c r="D129" s="128" t="s">
        <v>1132</v>
      </c>
      <c r="E129" s="246" t="s">
        <v>1133</v>
      </c>
      <c r="F129" s="247" t="s">
        <v>1134</v>
      </c>
      <c r="G129" s="128" t="s">
        <v>1135</v>
      </c>
      <c r="H129" s="298" t="s">
        <v>1136</v>
      </c>
    </row>
    <row r="130" spans="1:8" ht="30">
      <c r="A130" s="128" t="str">
        <f t="shared" si="4"/>
        <v>DeclarationB20</v>
      </c>
      <c r="B130" s="128" t="s">
        <v>1022</v>
      </c>
      <c r="C130" s="128" t="s">
        <v>890</v>
      </c>
      <c r="D130" s="128" t="s">
        <v>1137</v>
      </c>
      <c r="E130" s="246" t="s">
        <v>1138</v>
      </c>
      <c r="F130" s="247" t="s">
        <v>1139</v>
      </c>
      <c r="G130" s="128" t="s">
        <v>1140</v>
      </c>
      <c r="H130" s="298" t="s">
        <v>1141</v>
      </c>
    </row>
    <row r="131" spans="1:8" ht="30">
      <c r="A131" s="128" t="str">
        <f t="shared" si="4"/>
        <v>DeclarationB21</v>
      </c>
      <c r="B131" s="128" t="s">
        <v>1022</v>
      </c>
      <c r="C131" s="128" t="s">
        <v>896</v>
      </c>
      <c r="D131" s="128" t="s">
        <v>1142</v>
      </c>
      <c r="E131" s="246" t="s">
        <v>1143</v>
      </c>
      <c r="F131" s="247" t="s">
        <v>1144</v>
      </c>
      <c r="G131" s="128" t="s">
        <v>1145</v>
      </c>
      <c r="H131" s="298" t="s">
        <v>1146</v>
      </c>
    </row>
    <row r="132" spans="1:8" ht="30">
      <c r="A132" s="128" t="str">
        <f t="shared" si="4"/>
        <v>DeclarationB22</v>
      </c>
      <c r="B132" s="128" t="s">
        <v>1022</v>
      </c>
      <c r="C132" s="128" t="s">
        <v>1147</v>
      </c>
      <c r="D132" s="128" t="s">
        <v>1148</v>
      </c>
      <c r="E132" s="246" t="s">
        <v>1149</v>
      </c>
      <c r="F132" s="247" t="s">
        <v>1150</v>
      </c>
      <c r="G132" s="128" t="s">
        <v>1151</v>
      </c>
      <c r="H132" s="298" t="s">
        <v>1152</v>
      </c>
    </row>
    <row r="133" spans="1:8" ht="30">
      <c r="A133" s="128" t="str">
        <f t="shared" si="4"/>
        <v>DeclarationB24</v>
      </c>
      <c r="B133" s="128" t="s">
        <v>1022</v>
      </c>
      <c r="C133" s="128" t="s">
        <v>1153</v>
      </c>
      <c r="D133" s="128" t="s">
        <v>1154</v>
      </c>
      <c r="E133" s="246" t="s">
        <v>1155</v>
      </c>
      <c r="F133" s="247" t="s">
        <v>1156</v>
      </c>
      <c r="G133" s="128" t="s">
        <v>1157</v>
      </c>
      <c r="H133" s="298" t="s">
        <v>1158</v>
      </c>
    </row>
    <row r="134" spans="1:8" ht="54">
      <c r="A134" s="128" t="str">
        <f>B134&amp;C134</f>
        <v>DeclarationB25</v>
      </c>
      <c r="B134" s="128" t="s">
        <v>1022</v>
      </c>
      <c r="C134" s="128" t="s">
        <v>1159</v>
      </c>
      <c r="D134" s="128" t="s">
        <v>1160</v>
      </c>
      <c r="E134" s="246" t="s">
        <v>1161</v>
      </c>
      <c r="F134" s="292" t="s">
        <v>1162</v>
      </c>
      <c r="G134" s="128" t="s">
        <v>1163</v>
      </c>
      <c r="H134" s="298" t="s">
        <v>1164</v>
      </c>
    </row>
    <row r="135" spans="1:8" ht="30">
      <c r="A135" s="128" t="str">
        <f>B135&amp;C135</f>
        <v>DeclarationB31</v>
      </c>
      <c r="B135" s="128" t="s">
        <v>1022</v>
      </c>
      <c r="C135" s="128" t="s">
        <v>1165</v>
      </c>
      <c r="D135" s="128" t="s">
        <v>1166</v>
      </c>
      <c r="E135" s="128" t="s">
        <v>1167</v>
      </c>
      <c r="F135" s="292" t="s">
        <v>1168</v>
      </c>
      <c r="G135" s="128" t="s">
        <v>1169</v>
      </c>
      <c r="H135" s="298" t="s">
        <v>1170</v>
      </c>
    </row>
    <row r="136" spans="1:8" ht="75">
      <c r="A136" s="128" t="str">
        <f t="shared" si="4"/>
        <v>DeclarationB37</v>
      </c>
      <c r="B136" s="128" t="s">
        <v>1022</v>
      </c>
      <c r="C136" s="128" t="s">
        <v>1171</v>
      </c>
      <c r="D136" s="128" t="s">
        <v>1172</v>
      </c>
      <c r="E136" s="128" t="s">
        <v>1173</v>
      </c>
      <c r="F136" s="247" t="s">
        <v>1174</v>
      </c>
      <c r="G136" s="128" t="s">
        <v>1175</v>
      </c>
      <c r="H136" s="298" t="s">
        <v>1176</v>
      </c>
    </row>
    <row r="137" spans="1:8" ht="30">
      <c r="A137" s="128" t="str">
        <f t="shared" si="4"/>
        <v>DeclarationB43</v>
      </c>
      <c r="B137" s="128" t="s">
        <v>1022</v>
      </c>
      <c r="C137" s="128" t="s">
        <v>1177</v>
      </c>
      <c r="D137" s="128" t="s">
        <v>1178</v>
      </c>
      <c r="E137" s="246" t="s">
        <v>1179</v>
      </c>
      <c r="F137" s="247" t="s">
        <v>1180</v>
      </c>
      <c r="G137" s="128" t="s">
        <v>1181</v>
      </c>
      <c r="H137" s="298" t="s">
        <v>1182</v>
      </c>
    </row>
    <row r="138" spans="1:8" ht="30">
      <c r="A138" s="128" t="str">
        <f t="shared" si="4"/>
        <v>DeclarationB49</v>
      </c>
      <c r="B138" s="128" t="s">
        <v>1022</v>
      </c>
      <c r="C138" s="128" t="s">
        <v>1183</v>
      </c>
      <c r="D138" s="128" t="s">
        <v>1184</v>
      </c>
      <c r="E138" s="246" t="s">
        <v>1185</v>
      </c>
      <c r="F138" s="292" t="s">
        <v>1186</v>
      </c>
      <c r="G138" s="128" t="s">
        <v>1187</v>
      </c>
      <c r="H138" s="298" t="s">
        <v>1188</v>
      </c>
    </row>
    <row r="139" spans="1:8" ht="45">
      <c r="A139" s="128" t="str">
        <f t="shared" si="4"/>
        <v>DeclarationB55</v>
      </c>
      <c r="B139" s="128" t="s">
        <v>1022</v>
      </c>
      <c r="C139" s="128" t="s">
        <v>1189</v>
      </c>
      <c r="D139" s="128" t="s">
        <v>1190</v>
      </c>
      <c r="E139" s="250" t="s">
        <v>1191</v>
      </c>
      <c r="F139" s="247" t="s">
        <v>1192</v>
      </c>
      <c r="G139" s="128" t="s">
        <v>1193</v>
      </c>
      <c r="H139" s="298" t="s">
        <v>1194</v>
      </c>
    </row>
    <row r="140" spans="1:8" ht="45">
      <c r="A140" s="128" t="str">
        <f t="shared" si="4"/>
        <v>DeclarationB61</v>
      </c>
      <c r="B140" s="128" t="s">
        <v>1022</v>
      </c>
      <c r="C140" s="128" t="s">
        <v>1195</v>
      </c>
      <c r="D140" s="128" t="s">
        <v>1196</v>
      </c>
      <c r="E140" s="250" t="s">
        <v>1197</v>
      </c>
      <c r="F140" s="247" t="s">
        <v>1198</v>
      </c>
      <c r="G140" s="128" t="s">
        <v>1199</v>
      </c>
      <c r="H140" s="298" t="s">
        <v>1200</v>
      </c>
    </row>
    <row r="141" spans="1:8" ht="30">
      <c r="A141" s="128" t="str">
        <f t="shared" si="4"/>
        <v>DeclarationB67</v>
      </c>
      <c r="B141" s="128" t="s">
        <v>1022</v>
      </c>
      <c r="C141" s="128" t="s">
        <v>1201</v>
      </c>
      <c r="D141" s="128" t="s">
        <v>1202</v>
      </c>
      <c r="E141" s="246" t="s">
        <v>1203</v>
      </c>
      <c r="F141" s="247" t="s">
        <v>1204</v>
      </c>
      <c r="G141" s="128" t="s">
        <v>1205</v>
      </c>
      <c r="H141" s="298" t="s">
        <v>1206</v>
      </c>
    </row>
    <row r="142" spans="1:8" ht="30">
      <c r="A142" s="128" t="str">
        <f t="shared" si="4"/>
        <v>DeclarationB69</v>
      </c>
      <c r="B142" s="128" t="s">
        <v>1022</v>
      </c>
      <c r="C142" s="128" t="s">
        <v>1207</v>
      </c>
      <c r="D142" s="128" t="s">
        <v>1208</v>
      </c>
      <c r="E142" s="246" t="s">
        <v>12802</v>
      </c>
      <c r="F142" s="292" t="s">
        <v>1209</v>
      </c>
      <c r="G142" s="128" t="s">
        <v>1210</v>
      </c>
      <c r="H142" s="298" t="s">
        <v>1211</v>
      </c>
    </row>
    <row r="143" spans="1:8" ht="60">
      <c r="A143" s="128" t="str">
        <f t="shared" si="4"/>
        <v>DeclarationB71</v>
      </c>
      <c r="B143" s="128" t="s">
        <v>1022</v>
      </c>
      <c r="C143" s="128" t="s">
        <v>1212</v>
      </c>
      <c r="D143" s="128" t="s">
        <v>1213</v>
      </c>
      <c r="E143" s="246" t="s">
        <v>12803</v>
      </c>
      <c r="F143" s="247" t="s">
        <v>1214</v>
      </c>
      <c r="G143" s="128" t="s">
        <v>1215</v>
      </c>
      <c r="H143" s="298" t="s">
        <v>1216</v>
      </c>
    </row>
    <row r="144" spans="1:8" ht="60">
      <c r="A144" s="128" t="str">
        <f t="shared" ref="A144:A177" si="6">B144&amp;C144</f>
        <v>Declaration</v>
      </c>
      <c r="B144" s="128" t="s">
        <v>1022</v>
      </c>
      <c r="D144" s="128" t="s">
        <v>1217</v>
      </c>
      <c r="E144" s="246" t="s">
        <v>1218</v>
      </c>
      <c r="F144" s="267" t="s">
        <v>1219</v>
      </c>
      <c r="G144" s="128" t="s">
        <v>1220</v>
      </c>
      <c r="H144" s="298" t="s">
        <v>1221</v>
      </c>
    </row>
    <row r="145" spans="1:8" ht="75">
      <c r="A145" s="128" t="str">
        <f t="shared" si="6"/>
        <v>DeclarationB73</v>
      </c>
      <c r="B145" s="128" t="s">
        <v>1022</v>
      </c>
      <c r="C145" s="128" t="s">
        <v>1222</v>
      </c>
      <c r="D145" s="128" t="s">
        <v>1223</v>
      </c>
      <c r="E145" s="250" t="s">
        <v>1224</v>
      </c>
      <c r="F145" s="247" t="s">
        <v>1225</v>
      </c>
      <c r="G145" s="128" t="s">
        <v>1226</v>
      </c>
      <c r="H145" s="298" t="s">
        <v>1227</v>
      </c>
    </row>
    <row r="146" spans="1:8" ht="45">
      <c r="A146" s="128" t="str">
        <f t="shared" si="6"/>
        <v>DeclarationB77</v>
      </c>
      <c r="B146" s="128" t="s">
        <v>1022</v>
      </c>
      <c r="C146" s="128" t="s">
        <v>1228</v>
      </c>
      <c r="D146" s="128" t="s">
        <v>1229</v>
      </c>
      <c r="E146" s="246" t="s">
        <v>12804</v>
      </c>
      <c r="F146" s="247" t="s">
        <v>1230</v>
      </c>
      <c r="G146" s="128" t="s">
        <v>1231</v>
      </c>
      <c r="H146" s="304" t="s">
        <v>1232</v>
      </c>
    </row>
    <row r="147" spans="1:8" ht="45">
      <c r="A147" s="128" t="str">
        <f t="shared" si="6"/>
        <v>DeclarationB79</v>
      </c>
      <c r="B147" s="128" t="s">
        <v>1022</v>
      </c>
      <c r="C147" s="128" t="s">
        <v>1233</v>
      </c>
      <c r="D147" s="128" t="s">
        <v>1234</v>
      </c>
      <c r="E147" s="250" t="s">
        <v>1235</v>
      </c>
      <c r="F147" s="292" t="s">
        <v>1236</v>
      </c>
      <c r="G147" s="128" t="s">
        <v>1237</v>
      </c>
      <c r="H147" s="298" t="s">
        <v>1238</v>
      </c>
    </row>
    <row r="148" spans="1:8" ht="45">
      <c r="A148" s="128" t="str">
        <f t="shared" si="6"/>
        <v>DeclarationB81</v>
      </c>
      <c r="B148" s="128" t="s">
        <v>1022</v>
      </c>
      <c r="C148" s="128" t="s">
        <v>1239</v>
      </c>
      <c r="D148" s="128" t="s">
        <v>1240</v>
      </c>
      <c r="E148" s="246" t="s">
        <v>12805</v>
      </c>
      <c r="F148" s="247" t="s">
        <v>1241</v>
      </c>
      <c r="G148" s="128" t="s">
        <v>1242</v>
      </c>
      <c r="H148" s="298" t="s">
        <v>1243</v>
      </c>
    </row>
    <row r="149" spans="1:8" ht="30">
      <c r="A149" s="128" t="str">
        <f t="shared" si="6"/>
        <v>DeclarationB83</v>
      </c>
      <c r="B149" s="128" t="s">
        <v>1022</v>
      </c>
      <c r="C149" s="128" t="s">
        <v>1244</v>
      </c>
      <c r="D149" s="128" t="s">
        <v>1245</v>
      </c>
      <c r="E149" s="246" t="s">
        <v>1246</v>
      </c>
      <c r="F149" s="247" t="s">
        <v>1247</v>
      </c>
      <c r="G149" s="128" t="s">
        <v>1248</v>
      </c>
      <c r="H149" s="304" t="s">
        <v>1249</v>
      </c>
    </row>
    <row r="150" spans="1:8" ht="30">
      <c r="A150" s="128" t="str">
        <f t="shared" si="6"/>
        <v>DeclarationD25</v>
      </c>
      <c r="B150" s="128" t="s">
        <v>1022</v>
      </c>
      <c r="C150" s="128" t="s">
        <v>1250</v>
      </c>
      <c r="D150" s="128" t="s">
        <v>1251</v>
      </c>
      <c r="E150" s="246" t="s">
        <v>1252</v>
      </c>
      <c r="F150" s="247" t="s">
        <v>1252</v>
      </c>
      <c r="G150" s="128" t="s">
        <v>1253</v>
      </c>
      <c r="H150" s="298" t="s">
        <v>1254</v>
      </c>
    </row>
    <row r="151" spans="1:8" ht="30">
      <c r="A151" s="128" t="str">
        <f t="shared" si="6"/>
        <v>DeclarationB68</v>
      </c>
      <c r="B151" s="128" t="s">
        <v>1022</v>
      </c>
      <c r="C151" s="128" t="s">
        <v>1255</v>
      </c>
      <c r="D151" s="128" t="s">
        <v>1256</v>
      </c>
      <c r="E151" s="246" t="s">
        <v>1257</v>
      </c>
      <c r="F151" s="247" t="s">
        <v>1258</v>
      </c>
      <c r="G151" s="128" t="s">
        <v>1259</v>
      </c>
      <c r="H151" s="298" t="s">
        <v>1256</v>
      </c>
    </row>
    <row r="152" spans="1:8" ht="30">
      <c r="A152" s="128" t="str">
        <f t="shared" si="6"/>
        <v>DeclarationG25</v>
      </c>
      <c r="B152" s="128" t="s">
        <v>1022</v>
      </c>
      <c r="C152" s="128" t="s">
        <v>1260</v>
      </c>
      <c r="D152" s="128" t="s">
        <v>1261</v>
      </c>
      <c r="E152" s="246" t="s">
        <v>1262</v>
      </c>
      <c r="F152" s="247" t="s">
        <v>1263</v>
      </c>
      <c r="G152" s="128" t="s">
        <v>1264</v>
      </c>
      <c r="H152" s="298" t="s">
        <v>1265</v>
      </c>
    </row>
    <row r="153" spans="1:8" ht="30">
      <c r="A153" s="128" t="str">
        <f t="shared" si="6"/>
        <v>DeclarationB26</v>
      </c>
      <c r="B153" s="128" t="s">
        <v>1022</v>
      </c>
      <c r="C153" s="128" t="s">
        <v>1266</v>
      </c>
      <c r="D153" s="128" t="s">
        <v>45</v>
      </c>
      <c r="E153" s="246" t="s">
        <v>1267</v>
      </c>
      <c r="F153" s="247" t="s">
        <v>1268</v>
      </c>
      <c r="G153" s="128" t="s">
        <v>1269</v>
      </c>
      <c r="H153" s="298" t="s">
        <v>45</v>
      </c>
    </row>
    <row r="154" spans="1:8" ht="30">
      <c r="A154" s="128" t="str">
        <f t="shared" si="6"/>
        <v>DeclarationB27</v>
      </c>
      <c r="B154" s="128" t="s">
        <v>1022</v>
      </c>
      <c r="C154" s="128" t="s">
        <v>1270</v>
      </c>
      <c r="D154" s="128" t="s">
        <v>46</v>
      </c>
      <c r="E154" s="246" t="s">
        <v>12778</v>
      </c>
      <c r="F154" s="268" t="s">
        <v>1271</v>
      </c>
      <c r="G154" t="s">
        <v>12777</v>
      </c>
      <c r="H154" s="298" t="s">
        <v>46</v>
      </c>
    </row>
    <row r="155" spans="1:8" ht="30">
      <c r="A155" s="128" t="str">
        <f t="shared" si="6"/>
        <v>DeclarationB28</v>
      </c>
      <c r="B155" s="128" t="s">
        <v>1022</v>
      </c>
      <c r="C155" s="128" t="s">
        <v>1272</v>
      </c>
      <c r="G155"/>
      <c r="H155" s="298"/>
    </row>
    <row r="156" spans="1:8" ht="30">
      <c r="A156" s="128" t="str">
        <f t="shared" si="6"/>
        <v>DeclarationB29</v>
      </c>
      <c r="B156" s="128" t="s">
        <v>1022</v>
      </c>
      <c r="C156" s="128" t="s">
        <v>1273</v>
      </c>
      <c r="G156"/>
      <c r="H156" s="298"/>
    </row>
    <row r="157" spans="1:8" ht="30">
      <c r="A157" s="128" t="str">
        <f t="shared" si="6"/>
        <v>DeclarationB32</v>
      </c>
      <c r="B157" s="128" t="s">
        <v>1022</v>
      </c>
      <c r="C157" s="128" t="s">
        <v>1274</v>
      </c>
      <c r="D157" s="128" t="s">
        <v>45</v>
      </c>
      <c r="E157" s="246" t="s">
        <v>1267</v>
      </c>
      <c r="F157" s="247" t="s">
        <v>1268</v>
      </c>
      <c r="G157" s="128" t="s">
        <v>1269</v>
      </c>
      <c r="H157" s="298" t="s">
        <v>45</v>
      </c>
    </row>
    <row r="158" spans="1:8" ht="30">
      <c r="A158" s="128" t="str">
        <f t="shared" si="6"/>
        <v>DeclarationB33</v>
      </c>
      <c r="B158" s="128" t="s">
        <v>1022</v>
      </c>
      <c r="C158" s="128" t="s">
        <v>1275</v>
      </c>
      <c r="D158" s="128" t="s">
        <v>46</v>
      </c>
      <c r="E158" s="246" t="s">
        <v>12778</v>
      </c>
      <c r="F158" s="268" t="s">
        <v>1271</v>
      </c>
      <c r="G158" t="s">
        <v>12777</v>
      </c>
      <c r="H158" s="298" t="s">
        <v>46</v>
      </c>
    </row>
    <row r="159" spans="1:8" ht="30">
      <c r="A159" s="128" t="str">
        <f t="shared" si="6"/>
        <v>DeclarationB34</v>
      </c>
      <c r="B159" s="128" t="s">
        <v>1022</v>
      </c>
      <c r="C159" s="128" t="s">
        <v>1276</v>
      </c>
      <c r="G159"/>
      <c r="H159" s="298"/>
    </row>
    <row r="160" spans="1:8" ht="30">
      <c r="A160" s="128" t="str">
        <f t="shared" si="6"/>
        <v>DeclarationB35</v>
      </c>
      <c r="B160" s="128" t="s">
        <v>1022</v>
      </c>
      <c r="C160" s="128" t="s">
        <v>1277</v>
      </c>
      <c r="G160"/>
      <c r="H160" s="298"/>
    </row>
    <row r="161" spans="1:8" ht="30">
      <c r="A161" s="128" t="str">
        <f t="shared" ref="A161:A164" si="7">B161&amp;C161</f>
        <v>DeclarationB38</v>
      </c>
      <c r="B161" s="128" t="s">
        <v>1022</v>
      </c>
      <c r="C161" s="128" t="s">
        <v>1278</v>
      </c>
      <c r="D161" s="128" t="s">
        <v>45</v>
      </c>
      <c r="E161" s="246" t="s">
        <v>1267</v>
      </c>
      <c r="F161" s="247" t="s">
        <v>1268</v>
      </c>
      <c r="G161" s="128" t="s">
        <v>1269</v>
      </c>
      <c r="H161" s="298" t="s">
        <v>45</v>
      </c>
    </row>
    <row r="162" spans="1:8" ht="30">
      <c r="A162" s="128" t="str">
        <f t="shared" si="7"/>
        <v>DeclarationB39</v>
      </c>
      <c r="B162" s="128" t="s">
        <v>1022</v>
      </c>
      <c r="C162" s="128" t="s">
        <v>1279</v>
      </c>
      <c r="D162" s="128" t="s">
        <v>46</v>
      </c>
      <c r="E162" s="246" t="s">
        <v>12778</v>
      </c>
      <c r="F162" s="268" t="s">
        <v>1271</v>
      </c>
      <c r="G162" t="s">
        <v>12777</v>
      </c>
      <c r="H162" s="298" t="s">
        <v>46</v>
      </c>
    </row>
    <row r="163" spans="1:8" ht="30">
      <c r="A163" s="128" t="str">
        <f t="shared" si="7"/>
        <v>DeclarationB40</v>
      </c>
      <c r="B163" s="128" t="s">
        <v>1022</v>
      </c>
      <c r="C163" s="128" t="s">
        <v>1280</v>
      </c>
      <c r="G163"/>
      <c r="H163" s="298"/>
    </row>
    <row r="164" spans="1:8" ht="30">
      <c r="A164" s="128" t="str">
        <f t="shared" si="7"/>
        <v>DeclarationB41</v>
      </c>
      <c r="B164" s="128" t="s">
        <v>1022</v>
      </c>
      <c r="C164" s="128" t="s">
        <v>1281</v>
      </c>
      <c r="G164"/>
      <c r="H164" s="298"/>
    </row>
    <row r="165" spans="1:8" ht="30">
      <c r="A165" s="128" t="str">
        <f t="shared" si="6"/>
        <v>DeclarationAth</v>
      </c>
      <c r="B165" s="128" t="s">
        <v>1022</v>
      </c>
      <c r="C165" s="128" t="s">
        <v>1282</v>
      </c>
      <c r="D165" s="128" t="s">
        <v>1283</v>
      </c>
      <c r="E165" s="246" t="s">
        <v>1284</v>
      </c>
      <c r="F165" s="247" t="s">
        <v>1285</v>
      </c>
      <c r="G165" s="128" t="s">
        <v>1286</v>
      </c>
      <c r="H165" s="298" t="s">
        <v>1287</v>
      </c>
    </row>
    <row r="166" spans="1:8" ht="30">
      <c r="A166" s="128" t="str">
        <f t="shared" si="6"/>
        <v>DeclarationB86</v>
      </c>
      <c r="B166" s="128" t="s">
        <v>1022</v>
      </c>
      <c r="C166" s="128" t="s">
        <v>1288</v>
      </c>
      <c r="D166" s="128" t="s">
        <v>27</v>
      </c>
      <c r="E166" s="246" t="s">
        <v>1289</v>
      </c>
      <c r="F166" s="247" t="s">
        <v>1290</v>
      </c>
      <c r="G166" s="128" t="s">
        <v>1291</v>
      </c>
      <c r="H166" s="298" t="s">
        <v>1292</v>
      </c>
    </row>
    <row r="167" spans="1:8" ht="30">
      <c r="A167" s="128" t="str">
        <f t="shared" si="6"/>
        <v>DeclarationB87</v>
      </c>
      <c r="B167" s="128" t="s">
        <v>1022</v>
      </c>
      <c r="C167" s="128" t="s">
        <v>1293</v>
      </c>
      <c r="D167" s="128" t="s">
        <v>24</v>
      </c>
      <c r="E167" s="246" t="s">
        <v>1294</v>
      </c>
      <c r="F167" s="247" t="s">
        <v>1295</v>
      </c>
      <c r="G167" s="128" t="s">
        <v>1296</v>
      </c>
      <c r="H167" s="298" t="s">
        <v>24</v>
      </c>
    </row>
    <row r="168" spans="1:8" ht="30">
      <c r="A168" s="128" t="str">
        <f t="shared" si="6"/>
        <v>DeclarationB88</v>
      </c>
      <c r="B168" s="128" t="s">
        <v>1022</v>
      </c>
      <c r="C168" s="128" t="s">
        <v>1297</v>
      </c>
      <c r="D168" s="128" t="s">
        <v>28</v>
      </c>
      <c r="E168" s="246" t="s">
        <v>1298</v>
      </c>
      <c r="F168" s="247" t="s">
        <v>1299</v>
      </c>
      <c r="G168" s="128" t="s">
        <v>1300</v>
      </c>
      <c r="H168" s="298" t="s">
        <v>1301</v>
      </c>
    </row>
    <row r="169" spans="1:8" ht="30">
      <c r="A169" s="128" t="str">
        <f t="shared" si="6"/>
        <v>DeclarationB89</v>
      </c>
      <c r="B169" s="128" t="s">
        <v>1022</v>
      </c>
      <c r="C169" s="128" t="s">
        <v>1302</v>
      </c>
      <c r="D169" s="269">
        <v>1</v>
      </c>
      <c r="E169" s="269">
        <v>1</v>
      </c>
      <c r="F169" s="270">
        <v>1</v>
      </c>
      <c r="G169" s="269">
        <v>1</v>
      </c>
      <c r="H169" s="298" t="s">
        <v>1303</v>
      </c>
    </row>
    <row r="170" spans="1:8" ht="30">
      <c r="A170" s="128" t="str">
        <f t="shared" si="6"/>
        <v>DeclarationB90</v>
      </c>
      <c r="B170" s="128" t="s">
        <v>1022</v>
      </c>
      <c r="C170" s="128" t="s">
        <v>1304</v>
      </c>
      <c r="D170" s="271" t="s">
        <v>31</v>
      </c>
      <c r="E170" s="272" t="s">
        <v>1305</v>
      </c>
      <c r="F170" s="296" t="s">
        <v>1306</v>
      </c>
      <c r="G170" s="273" t="s">
        <v>1307</v>
      </c>
      <c r="H170" s="300" t="s">
        <v>1308</v>
      </c>
    </row>
    <row r="171" spans="1:8" ht="30">
      <c r="A171" s="128" t="str">
        <f t="shared" si="6"/>
        <v>DeclarationB91</v>
      </c>
      <c r="B171" s="128" t="s">
        <v>1022</v>
      </c>
      <c r="C171" s="128" t="s">
        <v>1309</v>
      </c>
      <c r="D171" s="271" t="s">
        <v>32</v>
      </c>
      <c r="E171" s="272" t="s">
        <v>1310</v>
      </c>
      <c r="F171" s="296" t="s">
        <v>1311</v>
      </c>
      <c r="G171" s="273" t="s">
        <v>1312</v>
      </c>
      <c r="H171" s="300" t="s">
        <v>1313</v>
      </c>
    </row>
    <row r="172" spans="1:8" ht="30">
      <c r="A172" s="128" t="str">
        <f t="shared" si="6"/>
        <v>DeclarationB92</v>
      </c>
      <c r="B172" s="128" t="s">
        <v>1022</v>
      </c>
      <c r="C172" s="128" t="s">
        <v>1314</v>
      </c>
      <c r="D172" s="271" t="s">
        <v>33</v>
      </c>
      <c r="E172" s="272" t="s">
        <v>1315</v>
      </c>
      <c r="F172" s="296" t="s">
        <v>1316</v>
      </c>
      <c r="G172" s="273" t="s">
        <v>1317</v>
      </c>
      <c r="H172" s="300" t="s">
        <v>1318</v>
      </c>
    </row>
    <row r="173" spans="1:8" ht="30">
      <c r="A173" s="128" t="str">
        <f t="shared" si="6"/>
        <v>DeclarationB93</v>
      </c>
      <c r="B173" s="128" t="s">
        <v>1022</v>
      </c>
      <c r="C173" s="128" t="s">
        <v>1319</v>
      </c>
      <c r="D173" s="271" t="s">
        <v>34</v>
      </c>
      <c r="E173" s="272" t="s">
        <v>1320</v>
      </c>
      <c r="F173" s="296" t="s">
        <v>1321</v>
      </c>
      <c r="G173" s="273" t="s">
        <v>1322</v>
      </c>
      <c r="H173" s="300" t="s">
        <v>1323</v>
      </c>
    </row>
    <row r="174" spans="1:8" ht="30">
      <c r="A174" s="128" t="str">
        <f t="shared" si="6"/>
        <v>DeclarationB94</v>
      </c>
      <c r="B174" s="128" t="s">
        <v>1022</v>
      </c>
      <c r="C174" s="128" t="s">
        <v>1324</v>
      </c>
      <c r="D174" s="128" t="s">
        <v>35</v>
      </c>
      <c r="E174" s="246" t="s">
        <v>1325</v>
      </c>
      <c r="F174" s="247" t="s">
        <v>1326</v>
      </c>
      <c r="G174" s="128" t="s">
        <v>1327</v>
      </c>
      <c r="H174" s="298" t="s">
        <v>1328</v>
      </c>
    </row>
    <row r="175" spans="1:8" ht="30">
      <c r="A175" s="128" t="str">
        <f t="shared" si="6"/>
        <v>DeclarationB95</v>
      </c>
      <c r="B175" s="128" t="s">
        <v>1022</v>
      </c>
      <c r="C175" s="128" t="s">
        <v>1329</v>
      </c>
      <c r="D175" s="274" t="s">
        <v>1330</v>
      </c>
      <c r="E175" s="275" t="s">
        <v>1331</v>
      </c>
      <c r="F175" s="292" t="s">
        <v>1332</v>
      </c>
      <c r="G175" s="276" t="s">
        <v>1333</v>
      </c>
      <c r="H175" s="298" t="s">
        <v>1334</v>
      </c>
    </row>
    <row r="176" spans="1:8" ht="30">
      <c r="A176" s="128" t="str">
        <f t="shared" si="6"/>
        <v>DeclarationB96</v>
      </c>
      <c r="B176" s="128" t="s">
        <v>1022</v>
      </c>
      <c r="C176" s="128" t="s">
        <v>1335</v>
      </c>
      <c r="D176" s="274" t="s">
        <v>1336</v>
      </c>
      <c r="E176" s="266" t="s">
        <v>1337</v>
      </c>
      <c r="F176" s="292" t="s">
        <v>1338</v>
      </c>
      <c r="G176" s="277" t="s">
        <v>1339</v>
      </c>
      <c r="H176" s="298" t="s">
        <v>1340</v>
      </c>
    </row>
    <row r="177" spans="1:8" ht="30">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30">
      <c r="A179" s="128" t="str">
        <f t="shared" si="8"/>
        <v>Smelter Look-upA4</v>
      </c>
      <c r="B179" s="128" t="s">
        <v>1343</v>
      </c>
      <c r="C179" s="128" t="s">
        <v>1349</v>
      </c>
      <c r="D179" s="128" t="s">
        <v>1350</v>
      </c>
      <c r="E179" s="279"/>
      <c r="F179" s="247" t="s">
        <v>1351</v>
      </c>
      <c r="G179" s="128" t="s">
        <v>1352</v>
      </c>
      <c r="H179" s="298" t="s">
        <v>1353</v>
      </c>
    </row>
    <row r="180" spans="1:8" ht="30">
      <c r="A180" s="128" t="str">
        <f t="shared" si="8"/>
        <v>Smelter Look-upB4</v>
      </c>
      <c r="B180" s="128" t="s">
        <v>1343</v>
      </c>
      <c r="C180" s="128" t="s">
        <v>798</v>
      </c>
      <c r="D180" s="128" t="s">
        <v>1354</v>
      </c>
      <c r="E180" s="295" t="s">
        <v>1355</v>
      </c>
      <c r="F180" s="292" t="s">
        <v>1356</v>
      </c>
      <c r="G180" s="128" t="s">
        <v>1357</v>
      </c>
      <c r="H180" s="298" t="s">
        <v>1358</v>
      </c>
    </row>
    <row r="181" spans="1:8" ht="30">
      <c r="A181" s="128" t="str">
        <f t="shared" si="8"/>
        <v>Smelter Look-up</v>
      </c>
      <c r="B181" s="128" t="s">
        <v>1343</v>
      </c>
      <c r="D181" s="128" t="s">
        <v>1359</v>
      </c>
      <c r="E181" s="279"/>
      <c r="F181" s="247" t="s">
        <v>1360</v>
      </c>
      <c r="G181" s="128" t="s">
        <v>1361</v>
      </c>
      <c r="H181" s="298" t="s">
        <v>1362</v>
      </c>
    </row>
    <row r="182" spans="1:8" ht="30">
      <c r="A182" s="128" t="str">
        <f t="shared" si="8"/>
        <v>Smelter Look-upC4</v>
      </c>
      <c r="B182" s="128" t="s">
        <v>1343</v>
      </c>
      <c r="C182" s="128" t="s">
        <v>914</v>
      </c>
      <c r="D182" s="128" t="s">
        <v>1363</v>
      </c>
      <c r="E182" s="279" t="s">
        <v>1364</v>
      </c>
      <c r="F182" s="247" t="s">
        <v>1365</v>
      </c>
      <c r="G182" s="128" t="s">
        <v>1366</v>
      </c>
      <c r="H182" s="298" t="s">
        <v>1367</v>
      </c>
    </row>
    <row r="183" spans="1:8" ht="30">
      <c r="A183" s="128" t="str">
        <f t="shared" si="8"/>
        <v>Smelter Look-upD4</v>
      </c>
      <c r="B183" s="128" t="s">
        <v>1343</v>
      </c>
      <c r="C183" s="128" t="s">
        <v>1368</v>
      </c>
      <c r="D183" s="128" t="s">
        <v>1369</v>
      </c>
      <c r="E183" s="279"/>
      <c r="F183" s="247" t="s">
        <v>1370</v>
      </c>
      <c r="G183" s="128" t="s">
        <v>1371</v>
      </c>
      <c r="H183" s="298" t="s">
        <v>1372</v>
      </c>
    </row>
    <row r="184" spans="1:8" ht="30">
      <c r="A184" s="128" t="str">
        <f t="shared" si="8"/>
        <v>Smelter Look-upE4</v>
      </c>
      <c r="B184" s="128" t="s">
        <v>1343</v>
      </c>
      <c r="C184" s="128" t="s">
        <v>1373</v>
      </c>
      <c r="D184" s="128" t="s">
        <v>1374</v>
      </c>
      <c r="E184" s="295" t="s">
        <v>1375</v>
      </c>
      <c r="F184" s="292" t="s">
        <v>1376</v>
      </c>
      <c r="G184" s="128" t="s">
        <v>1377</v>
      </c>
      <c r="H184" s="298" t="s">
        <v>1378</v>
      </c>
    </row>
    <row r="185" spans="1:8" ht="30">
      <c r="A185" s="128" t="str">
        <f t="shared" si="8"/>
        <v>Smelter Look-upF4</v>
      </c>
      <c r="B185" s="128" t="s">
        <v>1343</v>
      </c>
      <c r="C185" s="128" t="s">
        <v>1379</v>
      </c>
      <c r="D185" s="128" t="s">
        <v>1380</v>
      </c>
      <c r="E185" s="246" t="s">
        <v>1381</v>
      </c>
      <c r="F185" s="247" t="s">
        <v>1382</v>
      </c>
      <c r="G185" s="128" t="s">
        <v>1383</v>
      </c>
      <c r="H185" s="298" t="s">
        <v>1384</v>
      </c>
    </row>
    <row r="186" spans="1:8" ht="30">
      <c r="A186" s="128" t="str">
        <f t="shared" si="8"/>
        <v>Smelter Look-upG4</v>
      </c>
      <c r="B186" s="128" t="s">
        <v>1343</v>
      </c>
      <c r="C186" s="128" t="s">
        <v>1385</v>
      </c>
      <c r="D186" s="128" t="s">
        <v>1386</v>
      </c>
      <c r="E186" s="246" t="s">
        <v>1387</v>
      </c>
      <c r="F186" s="247" t="s">
        <v>1388</v>
      </c>
      <c r="G186" s="128" t="s">
        <v>1389</v>
      </c>
      <c r="H186" s="298" t="s">
        <v>1390</v>
      </c>
    </row>
    <row r="187" spans="1:8" ht="30">
      <c r="A187" s="128" t="str">
        <f t="shared" si="8"/>
        <v>Smelter Look-upH4</v>
      </c>
      <c r="B187" s="128" t="s">
        <v>1343</v>
      </c>
      <c r="C187" s="128" t="s">
        <v>1391</v>
      </c>
      <c r="D187" s="128" t="s">
        <v>1392</v>
      </c>
      <c r="E187" s="246" t="s">
        <v>1393</v>
      </c>
      <c r="F187" s="247" t="s">
        <v>1394</v>
      </c>
      <c r="G187" s="128" t="s">
        <v>1395</v>
      </c>
      <c r="H187" s="298" t="s">
        <v>1396</v>
      </c>
    </row>
    <row r="188" spans="1:8" ht="30">
      <c r="A188" s="128" t="str">
        <f t="shared" si="8"/>
        <v>Smelter Look-upI4</v>
      </c>
      <c r="B188" s="128" t="s">
        <v>1343</v>
      </c>
      <c r="C188" s="128" t="s">
        <v>1041</v>
      </c>
      <c r="D188" s="128" t="s">
        <v>1397</v>
      </c>
      <c r="E188" s="246" t="s">
        <v>1398</v>
      </c>
      <c r="F188" s="247" t="s">
        <v>1399</v>
      </c>
      <c r="G188" s="128" t="s">
        <v>1400</v>
      </c>
      <c r="H188" s="298" t="s">
        <v>1401</v>
      </c>
    </row>
    <row r="189" spans="1:8" ht="30">
      <c r="A189" s="128" t="s">
        <v>1402</v>
      </c>
      <c r="B189" s="128" t="s">
        <v>1403</v>
      </c>
      <c r="C189" s="128" t="s">
        <v>1349</v>
      </c>
      <c r="D189" s="128" t="s">
        <v>1404</v>
      </c>
      <c r="E189" s="246" t="s">
        <v>1405</v>
      </c>
      <c r="F189" s="247" t="s">
        <v>1406</v>
      </c>
      <c r="G189" s="128" t="s">
        <v>1407</v>
      </c>
      <c r="H189" s="298" t="s">
        <v>1408</v>
      </c>
    </row>
    <row r="190" spans="1:8" ht="30">
      <c r="A190" s="128" t="str">
        <f t="shared" si="8"/>
        <v>Smelter ListB4</v>
      </c>
      <c r="B190" s="128" t="s">
        <v>1403</v>
      </c>
      <c r="C190" s="128" t="s">
        <v>798</v>
      </c>
      <c r="D190" s="128" t="s">
        <v>1409</v>
      </c>
      <c r="E190" s="246" t="s">
        <v>1410</v>
      </c>
      <c r="F190" s="247" t="s">
        <v>1411</v>
      </c>
      <c r="G190" s="128" t="s">
        <v>1412</v>
      </c>
      <c r="H190" s="298" t="s">
        <v>1413</v>
      </c>
    </row>
    <row r="191" spans="1:8" ht="30">
      <c r="A191" s="128" t="str">
        <f t="shared" si="8"/>
        <v>Smelter ListC4</v>
      </c>
      <c r="B191" s="128" t="s">
        <v>1403</v>
      </c>
      <c r="C191" s="128" t="s">
        <v>914</v>
      </c>
      <c r="D191" s="128" t="s">
        <v>1354</v>
      </c>
      <c r="E191" s="295" t="s">
        <v>1355</v>
      </c>
      <c r="F191" s="292" t="s">
        <v>1356</v>
      </c>
      <c r="G191" s="128" t="s">
        <v>1357</v>
      </c>
      <c r="H191" s="298" t="s">
        <v>1358</v>
      </c>
    </row>
    <row r="192" spans="1:8" ht="30">
      <c r="A192" s="128" t="str">
        <f t="shared" si="8"/>
        <v>Smelter ListD4</v>
      </c>
      <c r="B192" s="128" t="s">
        <v>1403</v>
      </c>
      <c r="C192" s="128" t="s">
        <v>1368</v>
      </c>
      <c r="D192" s="280" t="s">
        <v>1414</v>
      </c>
      <c r="E192" s="295" t="s">
        <v>1415</v>
      </c>
      <c r="F192" s="292" t="s">
        <v>1416</v>
      </c>
      <c r="G192" s="280" t="s">
        <v>1417</v>
      </c>
      <c r="H192" s="298" t="s">
        <v>1418</v>
      </c>
    </row>
    <row r="193" spans="1:8" ht="30">
      <c r="A193" s="128" t="str">
        <f t="shared" si="8"/>
        <v>Smelter ListE4</v>
      </c>
      <c r="B193" s="128" t="s">
        <v>1403</v>
      </c>
      <c r="C193" s="128" t="s">
        <v>1373</v>
      </c>
      <c r="D193" s="128" t="s">
        <v>1419</v>
      </c>
      <c r="E193" s="246" t="s">
        <v>1420</v>
      </c>
      <c r="F193" s="247" t="s">
        <v>1421</v>
      </c>
      <c r="G193" s="128" t="s">
        <v>1422</v>
      </c>
      <c r="H193" s="298" t="s">
        <v>1423</v>
      </c>
    </row>
    <row r="194" spans="1:8" ht="30">
      <c r="A194" s="128" t="str">
        <f t="shared" si="8"/>
        <v>Smelter ListH4</v>
      </c>
      <c r="B194" s="128" t="s">
        <v>1403</v>
      </c>
      <c r="C194" s="128" t="s">
        <v>1391</v>
      </c>
      <c r="D194" s="128" t="s">
        <v>1386</v>
      </c>
      <c r="E194" s="246" t="s">
        <v>1387</v>
      </c>
      <c r="F194" s="247" t="s">
        <v>1388</v>
      </c>
      <c r="G194" s="128" t="s">
        <v>1389</v>
      </c>
      <c r="H194" s="298" t="s">
        <v>1390</v>
      </c>
    </row>
    <row r="195" spans="1:8" ht="15">
      <c r="A195" s="128" t="str">
        <f t="shared" si="8"/>
        <v>Smelter ListI4</v>
      </c>
      <c r="B195" s="128" t="s">
        <v>1403</v>
      </c>
      <c r="C195" s="128" t="s">
        <v>1041</v>
      </c>
      <c r="D195" s="128" t="s">
        <v>1392</v>
      </c>
      <c r="E195" s="246" t="s">
        <v>1393</v>
      </c>
      <c r="F195" s="247" t="s">
        <v>1394</v>
      </c>
      <c r="G195" s="128" t="s">
        <v>1395</v>
      </c>
      <c r="H195" s="298" t="s">
        <v>1396</v>
      </c>
    </row>
    <row r="196" spans="1:8" ht="15">
      <c r="A196" s="128" t="str">
        <f t="shared" si="8"/>
        <v>Smelter ListJ4</v>
      </c>
      <c r="B196" s="128" t="s">
        <v>1403</v>
      </c>
      <c r="C196" s="128" t="s">
        <v>1424</v>
      </c>
      <c r="D196" s="128" t="s">
        <v>1397</v>
      </c>
      <c r="E196" s="246" t="s">
        <v>1398</v>
      </c>
      <c r="F196" s="247" t="s">
        <v>1399</v>
      </c>
      <c r="G196" s="128" t="s">
        <v>1400</v>
      </c>
      <c r="H196" s="298" t="s">
        <v>1401</v>
      </c>
    </row>
    <row r="197" spans="1:8" ht="30">
      <c r="A197" s="128" t="str">
        <f t="shared" si="8"/>
        <v>Smelter ListK4</v>
      </c>
      <c r="B197" s="128" t="s">
        <v>1403</v>
      </c>
      <c r="C197" s="128" t="s">
        <v>1425</v>
      </c>
      <c r="D197" s="128" t="s">
        <v>1426</v>
      </c>
      <c r="E197" s="246" t="s">
        <v>1427</v>
      </c>
      <c r="F197" s="247" t="s">
        <v>1428</v>
      </c>
      <c r="G197" s="128" t="s">
        <v>1429</v>
      </c>
      <c r="H197" s="298" t="s">
        <v>1430</v>
      </c>
    </row>
    <row r="198" spans="1:8" ht="15">
      <c r="A198" s="128" t="str">
        <f t="shared" si="8"/>
        <v>Smelter ListL4</v>
      </c>
      <c r="B198" s="128" t="s">
        <v>1403</v>
      </c>
      <c r="C198" s="128" t="s">
        <v>1431</v>
      </c>
      <c r="D198" s="128" t="s">
        <v>1432</v>
      </c>
      <c r="E198" s="246" t="s">
        <v>1433</v>
      </c>
      <c r="F198" s="247" t="s">
        <v>1434</v>
      </c>
      <c r="G198" s="128" t="s">
        <v>1435</v>
      </c>
      <c r="H198" s="298" t="s">
        <v>1436</v>
      </c>
    </row>
    <row r="199" spans="1:8" ht="30">
      <c r="A199" s="128" t="str">
        <f t="shared" si="8"/>
        <v>Smelter ListM4</v>
      </c>
      <c r="B199" s="128" t="s">
        <v>1403</v>
      </c>
      <c r="C199" s="128" t="s">
        <v>1437</v>
      </c>
      <c r="D199" s="128" t="s">
        <v>1438</v>
      </c>
      <c r="E199" s="246" t="s">
        <v>1439</v>
      </c>
      <c r="F199" s="247" t="s">
        <v>1440</v>
      </c>
      <c r="G199" s="128" t="s">
        <v>1441</v>
      </c>
      <c r="H199" s="298" t="s">
        <v>1442</v>
      </c>
    </row>
    <row r="200" spans="1:8" ht="30">
      <c r="A200" s="128" t="str">
        <f t="shared" si="8"/>
        <v>Smelter ListN4</v>
      </c>
      <c r="B200" s="128" t="s">
        <v>1403</v>
      </c>
      <c r="C200" s="128" t="s">
        <v>1443</v>
      </c>
      <c r="D200" s="128" t="s">
        <v>1444</v>
      </c>
      <c r="E200" s="246" t="s">
        <v>1445</v>
      </c>
      <c r="F200" s="247" t="s">
        <v>1446</v>
      </c>
      <c r="G200" s="128" t="s">
        <v>1447</v>
      </c>
      <c r="H200" s="298" t="s">
        <v>1448</v>
      </c>
    </row>
    <row r="201" spans="1:8" ht="30">
      <c r="A201" s="128" t="str">
        <f t="shared" si="8"/>
        <v>Smelter ListO4</v>
      </c>
      <c r="B201" s="128" t="s">
        <v>1403</v>
      </c>
      <c r="C201" s="128" t="s">
        <v>1449</v>
      </c>
      <c r="D201" s="128" t="s">
        <v>1450</v>
      </c>
      <c r="E201" s="246" t="s">
        <v>1451</v>
      </c>
      <c r="F201" s="247" t="s">
        <v>1452</v>
      </c>
      <c r="G201" s="128" t="s">
        <v>1453</v>
      </c>
      <c r="H201" s="298" t="s">
        <v>1454</v>
      </c>
    </row>
    <row r="202" spans="1:8" ht="30">
      <c r="A202" s="128" t="str">
        <f t="shared" si="8"/>
        <v>Smelter ListP4</v>
      </c>
      <c r="B202" s="128" t="s">
        <v>1403</v>
      </c>
      <c r="C202" s="128" t="s">
        <v>1455</v>
      </c>
      <c r="D202" s="128" t="s">
        <v>1456</v>
      </c>
      <c r="E202" s="246" t="s">
        <v>1457</v>
      </c>
      <c r="F202" s="247" t="s">
        <v>1458</v>
      </c>
      <c r="G202" s="128" t="s">
        <v>1459</v>
      </c>
      <c r="H202" s="298" t="s">
        <v>1460</v>
      </c>
    </row>
    <row r="203" spans="1:8" ht="30">
      <c r="A203" s="128" t="str">
        <f t="shared" si="8"/>
        <v>Smelter ListQ4</v>
      </c>
      <c r="B203" s="128" t="s">
        <v>1403</v>
      </c>
      <c r="C203" s="128" t="s">
        <v>1461</v>
      </c>
      <c r="D203" s="128" t="s">
        <v>1261</v>
      </c>
      <c r="E203" s="246" t="s">
        <v>1262</v>
      </c>
      <c r="F203" s="247" t="s">
        <v>1263</v>
      </c>
      <c r="G203" s="128" t="s">
        <v>1264</v>
      </c>
      <c r="H203" s="298" t="s">
        <v>1265</v>
      </c>
    </row>
    <row r="204" spans="1:8" ht="30">
      <c r="A204" s="128" t="str">
        <f t="shared" si="8"/>
        <v>Smelter ListJ2</v>
      </c>
      <c r="B204" s="128" t="s">
        <v>1403</v>
      </c>
      <c r="C204" s="128" t="s">
        <v>1462</v>
      </c>
      <c r="D204" s="128" t="s">
        <v>1463</v>
      </c>
      <c r="E204" s="246" t="s">
        <v>1464</v>
      </c>
      <c r="F204" s="247" t="s">
        <v>1465</v>
      </c>
      <c r="G204" s="128" t="s">
        <v>1466</v>
      </c>
      <c r="H204" s="298" t="s">
        <v>1467</v>
      </c>
    </row>
    <row r="205" spans="1:8" ht="30">
      <c r="A205" s="128" t="str">
        <f t="shared" si="8"/>
        <v>Smelter ListB2</v>
      </c>
      <c r="B205" s="128" t="s">
        <v>1403</v>
      </c>
      <c r="C205" s="128" t="s">
        <v>787</v>
      </c>
      <c r="D205" s="281" t="s">
        <v>1468</v>
      </c>
      <c r="E205" s="246" t="s">
        <v>1469</v>
      </c>
      <c r="F205" s="247" t="s">
        <v>1470</v>
      </c>
      <c r="G205" s="281" t="s">
        <v>1471</v>
      </c>
      <c r="H205" s="298" t="s">
        <v>1472</v>
      </c>
    </row>
    <row r="206" spans="1:8" ht="409.6">
      <c r="A206" s="128" t="str">
        <f>B206&amp;C206</f>
        <v>Smelter ListB3</v>
      </c>
      <c r="B206" s="128" t="s">
        <v>1403</v>
      </c>
      <c r="C206" s="128" t="s">
        <v>792</v>
      </c>
      <c r="D206" s="281" t="s">
        <v>1473</v>
      </c>
      <c r="E206" s="297" t="s">
        <v>1474</v>
      </c>
      <c r="F206" s="292" t="s">
        <v>1475</v>
      </c>
      <c r="G206" s="282" t="s">
        <v>1476</v>
      </c>
      <c r="H206" s="298" t="s">
        <v>1477</v>
      </c>
    </row>
    <row r="207" spans="1:8" ht="15">
      <c r="A207" s="128" t="str">
        <f t="shared" si="8"/>
        <v>Smelter ListF4</v>
      </c>
      <c r="B207" s="128" t="s">
        <v>1403</v>
      </c>
      <c r="C207" s="128" t="s">
        <v>1379</v>
      </c>
      <c r="D207" s="128" t="s">
        <v>1478</v>
      </c>
      <c r="E207" s="246" t="s">
        <v>1479</v>
      </c>
      <c r="F207" s="247" t="s">
        <v>899</v>
      </c>
      <c r="G207" s="128" t="s">
        <v>1480</v>
      </c>
      <c r="H207" s="298" t="s">
        <v>1481</v>
      </c>
    </row>
    <row r="208" spans="1:8" ht="30">
      <c r="A208" s="128" t="str">
        <f t="shared" si="8"/>
        <v>Smelter ListG4</v>
      </c>
      <c r="B208" s="128" t="s">
        <v>1403</v>
      </c>
      <c r="C208" s="128" t="s">
        <v>1385</v>
      </c>
      <c r="D208" s="128" t="s">
        <v>1380</v>
      </c>
      <c r="E208" s="246" t="s">
        <v>1381</v>
      </c>
      <c r="F208" s="247" t="s">
        <v>1382</v>
      </c>
      <c r="G208" s="128" t="s">
        <v>1482</v>
      </c>
      <c r="H208" s="298" t="s">
        <v>1384</v>
      </c>
    </row>
    <row r="209" spans="1:8" ht="30">
      <c r="A209" s="128" t="str">
        <f t="shared" si="8"/>
        <v>Smelter ListAH5</v>
      </c>
      <c r="B209" s="128" t="s">
        <v>1403</v>
      </c>
      <c r="C209" s="128" t="s">
        <v>1483</v>
      </c>
      <c r="D209" s="128" t="s">
        <v>27</v>
      </c>
      <c r="E209" s="246" t="s">
        <v>1289</v>
      </c>
      <c r="F209" s="247" t="s">
        <v>1290</v>
      </c>
      <c r="G209" s="128" t="s">
        <v>1291</v>
      </c>
      <c r="H209" s="298" t="s">
        <v>1292</v>
      </c>
    </row>
    <row r="210" spans="1:8" ht="30">
      <c r="A210" s="128" t="str">
        <f t="shared" si="8"/>
        <v>Smelter ListAH6</v>
      </c>
      <c r="B210" s="128" t="s">
        <v>1403</v>
      </c>
      <c r="C210" s="128" t="s">
        <v>1484</v>
      </c>
      <c r="D210" s="128" t="s">
        <v>24</v>
      </c>
      <c r="E210" s="246" t="s">
        <v>1294</v>
      </c>
      <c r="F210" s="247" t="s">
        <v>1295</v>
      </c>
      <c r="G210" s="128" t="s">
        <v>1296</v>
      </c>
      <c r="H210" s="298" t="s">
        <v>24</v>
      </c>
    </row>
    <row r="211" spans="1:8" ht="30">
      <c r="A211" s="128" t="str">
        <f t="shared" si="8"/>
        <v>Smelter ListAH7</v>
      </c>
      <c r="B211" s="128" t="s">
        <v>1403</v>
      </c>
      <c r="C211" s="128" t="s">
        <v>1485</v>
      </c>
      <c r="D211" s="128" t="s">
        <v>28</v>
      </c>
      <c r="E211" s="246" t="s">
        <v>1298</v>
      </c>
      <c r="F211" s="247" t="s">
        <v>1299</v>
      </c>
      <c r="G211" s="128" t="s">
        <v>1300</v>
      </c>
      <c r="H211" s="298" t="s">
        <v>1301</v>
      </c>
    </row>
    <row r="212" spans="1:8" ht="45">
      <c r="A212" s="128" t="str">
        <f t="shared" si="8"/>
        <v>CheckerA1</v>
      </c>
      <c r="B212" s="128" t="s">
        <v>1486</v>
      </c>
      <c r="C212" s="128" t="s">
        <v>393</v>
      </c>
      <c r="D212" s="128" t="s">
        <v>1487</v>
      </c>
      <c r="E212" s="246" t="s">
        <v>1488</v>
      </c>
      <c r="F212" s="247" t="s">
        <v>1489</v>
      </c>
      <c r="G212" s="128" t="s">
        <v>1490</v>
      </c>
      <c r="H212" s="298" t="s">
        <v>1491</v>
      </c>
    </row>
    <row r="213" spans="1:8" ht="15">
      <c r="A213" s="128" t="str">
        <f t="shared" si="8"/>
        <v>CheckerD1</v>
      </c>
      <c r="B213" s="128" t="s">
        <v>1486</v>
      </c>
      <c r="C213" s="128" t="s">
        <v>1492</v>
      </c>
      <c r="D213" s="128" t="s">
        <v>1493</v>
      </c>
      <c r="E213" s="246" t="s">
        <v>1494</v>
      </c>
      <c r="F213" s="247" t="s">
        <v>1495</v>
      </c>
      <c r="G213" s="128" t="s">
        <v>1496</v>
      </c>
      <c r="H213" s="298" t="s">
        <v>1497</v>
      </c>
    </row>
    <row r="214" spans="1:8" ht="15">
      <c r="A214" s="128" t="str">
        <f t="shared" si="8"/>
        <v>CheckerA3</v>
      </c>
      <c r="B214" s="128" t="s">
        <v>1486</v>
      </c>
      <c r="C214" s="128" t="s">
        <v>402</v>
      </c>
      <c r="D214" s="128" t="s">
        <v>1498</v>
      </c>
      <c r="E214" s="246" t="s">
        <v>1499</v>
      </c>
      <c r="F214" s="247" t="s">
        <v>1500</v>
      </c>
      <c r="G214" s="128" t="s">
        <v>1501</v>
      </c>
      <c r="H214" s="298" t="s">
        <v>1502</v>
      </c>
    </row>
    <row r="215" spans="1:8" ht="15">
      <c r="A215" s="128" t="str">
        <f t="shared" si="8"/>
        <v>CheckerB3</v>
      </c>
      <c r="B215" s="128" t="s">
        <v>1486</v>
      </c>
      <c r="C215" s="128" t="s">
        <v>792</v>
      </c>
      <c r="D215" s="128" t="s">
        <v>1503</v>
      </c>
      <c r="E215" s="246" t="s">
        <v>1504</v>
      </c>
      <c r="F215" s="247" t="s">
        <v>1252</v>
      </c>
      <c r="G215" s="128" t="s">
        <v>1505</v>
      </c>
      <c r="H215" s="298" t="s">
        <v>1506</v>
      </c>
    </row>
    <row r="216" spans="1:8" ht="15">
      <c r="A216" s="128" t="str">
        <f t="shared" si="8"/>
        <v>CheckerC3</v>
      </c>
      <c r="B216" s="128" t="s">
        <v>1486</v>
      </c>
      <c r="C216" s="128" t="s">
        <v>908</v>
      </c>
      <c r="D216" s="128" t="s">
        <v>1507</v>
      </c>
      <c r="E216" s="246" t="s">
        <v>1508</v>
      </c>
      <c r="F216" s="247" t="s">
        <v>1509</v>
      </c>
      <c r="G216" s="128" t="s">
        <v>1510</v>
      </c>
      <c r="H216" s="298" t="s">
        <v>1511</v>
      </c>
    </row>
    <row r="217" spans="1:8" ht="15">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30">
      <c r="A223" s="128" t="str">
        <f t="shared" si="8"/>
        <v>CheckerJ4</v>
      </c>
      <c r="B223" s="128" t="s">
        <v>1486</v>
      </c>
      <c r="C223" s="128" t="s">
        <v>1424</v>
      </c>
      <c r="D223" s="128" t="s">
        <v>1535</v>
      </c>
      <c r="E223" s="246" t="s">
        <v>1536</v>
      </c>
      <c r="F223" s="247" t="s">
        <v>1537</v>
      </c>
      <c r="G223" s="128" t="s">
        <v>1538</v>
      </c>
      <c r="H223" s="298" t="s">
        <v>1539</v>
      </c>
    </row>
    <row r="224" spans="1:8" ht="30">
      <c r="A224" s="128" t="str">
        <f t="shared" si="8"/>
        <v>CheckerJ5</v>
      </c>
      <c r="B224" s="128" t="s">
        <v>1486</v>
      </c>
      <c r="C224" s="128" t="s">
        <v>1540</v>
      </c>
      <c r="D224" s="128" t="s">
        <v>1541</v>
      </c>
      <c r="E224" s="246" t="s">
        <v>1542</v>
      </c>
      <c r="F224" s="247" t="s">
        <v>1543</v>
      </c>
      <c r="G224" s="128" t="s">
        <v>1544</v>
      </c>
      <c r="H224" s="298" t="s">
        <v>1545</v>
      </c>
    </row>
    <row r="225" spans="1:8" ht="30">
      <c r="A225" s="128" t="str">
        <f t="shared" si="8"/>
        <v>CheckerJ6</v>
      </c>
      <c r="B225" s="128" t="s">
        <v>1486</v>
      </c>
      <c r="C225" s="128" t="s">
        <v>1546</v>
      </c>
      <c r="D225" s="128" t="s">
        <v>1547</v>
      </c>
      <c r="E225" s="246" t="s">
        <v>1548</v>
      </c>
      <c r="F225" s="247" t="s">
        <v>1549</v>
      </c>
      <c r="G225" s="128" t="s">
        <v>1550</v>
      </c>
      <c r="H225" s="298" t="s">
        <v>1551</v>
      </c>
    </row>
    <row r="226" spans="1:8" ht="30">
      <c r="A226" s="128" t="str">
        <f t="shared" si="8"/>
        <v>CheckerJ7</v>
      </c>
      <c r="B226" s="128" t="s">
        <v>1486</v>
      </c>
      <c r="C226" s="128" t="s">
        <v>1552</v>
      </c>
      <c r="D226" s="128" t="s">
        <v>1553</v>
      </c>
      <c r="E226" s="246" t="s">
        <v>1554</v>
      </c>
      <c r="F226" s="247" t="s">
        <v>1555</v>
      </c>
      <c r="G226" s="128" t="s">
        <v>1556</v>
      </c>
      <c r="H226" s="298" t="s">
        <v>1557</v>
      </c>
    </row>
    <row r="227" spans="1:8" ht="30">
      <c r="A227" s="128" t="str">
        <f t="shared" si="8"/>
        <v>CheckerJ8</v>
      </c>
      <c r="B227" s="128" t="s">
        <v>1486</v>
      </c>
      <c r="C227" s="128" t="s">
        <v>1558</v>
      </c>
      <c r="D227" s="128" t="s">
        <v>1559</v>
      </c>
      <c r="E227" s="246" t="s">
        <v>1560</v>
      </c>
      <c r="F227" s="247" t="s">
        <v>1561</v>
      </c>
      <c r="G227" s="128" t="s">
        <v>1562</v>
      </c>
      <c r="H227" s="298" t="s">
        <v>1563</v>
      </c>
    </row>
    <row r="228" spans="1:8" ht="30">
      <c r="A228" s="128" t="str">
        <f t="shared" si="8"/>
        <v>CheckerJ9</v>
      </c>
      <c r="B228" s="128" t="s">
        <v>1486</v>
      </c>
      <c r="C228" s="128" t="s">
        <v>1564</v>
      </c>
      <c r="D228" s="128" t="s">
        <v>1565</v>
      </c>
      <c r="E228" s="246" t="s">
        <v>1566</v>
      </c>
      <c r="F228" s="247" t="s">
        <v>1567</v>
      </c>
      <c r="G228" s="128" t="s">
        <v>1568</v>
      </c>
      <c r="H228" s="298" t="s">
        <v>1569</v>
      </c>
    </row>
    <row r="229" spans="1:8" ht="32">
      <c r="A229" s="128" t="str">
        <f t="shared" si="8"/>
        <v>CheckerJ10</v>
      </c>
      <c r="B229" s="128" t="s">
        <v>1486</v>
      </c>
      <c r="C229" s="128" t="s">
        <v>1570</v>
      </c>
      <c r="D229" s="128" t="s">
        <v>1571</v>
      </c>
      <c r="E229" s="246" t="s">
        <v>1572</v>
      </c>
      <c r="F229" s="247" t="s">
        <v>1573</v>
      </c>
      <c r="G229" s="258" t="s">
        <v>1574</v>
      </c>
      <c r="H229" s="298" t="s">
        <v>1575</v>
      </c>
    </row>
    <row r="230" spans="1:8" ht="32">
      <c r="A230" s="128" t="str">
        <f t="shared" si="8"/>
        <v>CheckerJ11</v>
      </c>
      <c r="B230" s="128" t="s">
        <v>1486</v>
      </c>
      <c r="C230" s="128" t="s">
        <v>1576</v>
      </c>
      <c r="D230" s="128" t="s">
        <v>1577</v>
      </c>
      <c r="E230" s="246" t="s">
        <v>1578</v>
      </c>
      <c r="F230" s="247" t="s">
        <v>1579</v>
      </c>
      <c r="G230" s="258" t="s">
        <v>1580</v>
      </c>
      <c r="H230" s="298" t="s">
        <v>1581</v>
      </c>
    </row>
    <row r="231" spans="1:8" ht="32">
      <c r="A231" s="128" t="str">
        <f t="shared" si="8"/>
        <v>CheckerJ12</v>
      </c>
      <c r="B231" s="128" t="s">
        <v>1486</v>
      </c>
      <c r="C231" s="128" t="s">
        <v>1582</v>
      </c>
      <c r="D231" s="128" t="s">
        <v>1583</v>
      </c>
      <c r="E231" s="246" t="s">
        <v>1584</v>
      </c>
      <c r="F231" s="247" t="s">
        <v>1585</v>
      </c>
      <c r="G231" s="258" t="s">
        <v>1586</v>
      </c>
      <c r="H231" s="298" t="s">
        <v>1587</v>
      </c>
    </row>
    <row r="232" spans="1:8" ht="30">
      <c r="A232" s="128" t="str">
        <f t="shared" si="8"/>
        <v>CheckerJ13</v>
      </c>
      <c r="B232" s="128" t="s">
        <v>1486</v>
      </c>
      <c r="C232" s="128" t="s">
        <v>1588</v>
      </c>
      <c r="D232" s="128" t="s">
        <v>1589</v>
      </c>
      <c r="E232" s="246" t="s">
        <v>1590</v>
      </c>
      <c r="F232" s="247" t="s">
        <v>1591</v>
      </c>
      <c r="G232" s="128" t="s">
        <v>1592</v>
      </c>
      <c r="H232" s="298" t="s">
        <v>1593</v>
      </c>
    </row>
    <row r="233" spans="1:8" ht="32">
      <c r="A233" s="128" t="str">
        <f t="shared" si="8"/>
        <v>CheckerJ15</v>
      </c>
      <c r="B233" s="128" t="s">
        <v>1486</v>
      </c>
      <c r="C233" s="128" t="s">
        <v>1594</v>
      </c>
      <c r="D233" s="252" t="s">
        <v>1595</v>
      </c>
      <c r="E233" s="253" t="s">
        <v>1596</v>
      </c>
      <c r="F233" s="260" t="s">
        <v>1597</v>
      </c>
      <c r="G233" s="258" t="s">
        <v>1598</v>
      </c>
      <c r="H233" s="298" t="s">
        <v>1599</v>
      </c>
    </row>
    <row r="234" spans="1:8" ht="45">
      <c r="A234" s="128" t="str">
        <f t="shared" si="8"/>
        <v>CheckerJ16</v>
      </c>
      <c r="B234" s="128" t="s">
        <v>1486</v>
      </c>
      <c r="C234" s="128" t="s">
        <v>1600</v>
      </c>
      <c r="D234" s="252" t="s">
        <v>1601</v>
      </c>
      <c r="E234" s="253" t="s">
        <v>1602</v>
      </c>
      <c r="F234" s="260" t="s">
        <v>1603</v>
      </c>
      <c r="G234" s="259" t="s">
        <v>1604</v>
      </c>
      <c r="H234" s="298" t="s">
        <v>1605</v>
      </c>
    </row>
    <row r="235" spans="1:8" ht="15">
      <c r="A235" s="128" t="str">
        <f t="shared" si="8"/>
        <v>CheckerJ17</v>
      </c>
      <c r="B235" s="128" t="s">
        <v>1486</v>
      </c>
      <c r="C235" s="128" t="s">
        <v>1606</v>
      </c>
      <c r="E235" s="250"/>
      <c r="G235"/>
      <c r="H235" s="298"/>
    </row>
    <row r="236" spans="1:8" ht="15">
      <c r="A236" s="128" t="str">
        <f t="shared" si="8"/>
        <v>CheckerJ18</v>
      </c>
      <c r="B236" s="128" t="s">
        <v>1486</v>
      </c>
      <c r="C236" s="128" t="s">
        <v>1607</v>
      </c>
      <c r="E236" s="250"/>
      <c r="G236"/>
      <c r="H236" s="298"/>
    </row>
    <row r="237" spans="1:8" ht="45">
      <c r="A237" s="128" t="str">
        <f t="shared" si="8"/>
        <v>CheckerJ20</v>
      </c>
      <c r="B237" s="128" t="s">
        <v>1486</v>
      </c>
      <c r="C237" s="128" t="s">
        <v>1608</v>
      </c>
      <c r="D237" s="252" t="s">
        <v>1609</v>
      </c>
      <c r="E237" s="253" t="s">
        <v>1610</v>
      </c>
      <c r="F237" s="260" t="s">
        <v>1611</v>
      </c>
      <c r="G237" s="265" t="s">
        <v>1612</v>
      </c>
      <c r="H237" s="298" t="s">
        <v>1613</v>
      </c>
    </row>
    <row r="238" spans="1:8" ht="45">
      <c r="A238" s="128" t="str">
        <f t="shared" ref="A238:A278" si="9">B238&amp;C238</f>
        <v>CheckerJ21</v>
      </c>
      <c r="B238" s="128" t="s">
        <v>1486</v>
      </c>
      <c r="C238" s="128" t="s">
        <v>1614</v>
      </c>
      <c r="D238" s="252" t="s">
        <v>1615</v>
      </c>
      <c r="E238" s="253" t="s">
        <v>1616</v>
      </c>
      <c r="F238" s="261" t="s">
        <v>1617</v>
      </c>
      <c r="G238" s="265" t="s">
        <v>1618</v>
      </c>
      <c r="H238" s="298" t="s">
        <v>1619</v>
      </c>
    </row>
    <row r="239" spans="1:8" ht="15">
      <c r="A239" s="128" t="str">
        <f t="shared" si="9"/>
        <v>CheckerJ22</v>
      </c>
      <c r="B239" s="128" t="s">
        <v>1486</v>
      </c>
      <c r="C239" s="128" t="s">
        <v>1620</v>
      </c>
      <c r="G239"/>
      <c r="H239" s="298"/>
    </row>
    <row r="240" spans="1:8" ht="60">
      <c r="A240" s="128" t="str">
        <f t="shared" si="9"/>
        <v>CheckerJ23</v>
      </c>
      <c r="B240" s="128" t="s">
        <v>1486</v>
      </c>
      <c r="C240" s="128" t="s">
        <v>1621</v>
      </c>
      <c r="D240" s="252" t="s">
        <v>1622</v>
      </c>
      <c r="E240" s="253" t="s">
        <v>1623</v>
      </c>
      <c r="F240" s="260" t="s">
        <v>1624</v>
      </c>
      <c r="G240" s="259" t="s">
        <v>1625</v>
      </c>
      <c r="H240" s="298" t="s">
        <v>1626</v>
      </c>
    </row>
    <row r="241" spans="1:8" ht="60">
      <c r="A241" s="128" t="str">
        <f t="shared" si="9"/>
        <v>CheckerJ24</v>
      </c>
      <c r="B241" s="128" t="s">
        <v>1486</v>
      </c>
      <c r="C241" s="128" t="s">
        <v>1627</v>
      </c>
      <c r="D241" s="252" t="s">
        <v>1628</v>
      </c>
      <c r="E241" s="253" t="s">
        <v>1629</v>
      </c>
      <c r="F241" s="260" t="s">
        <v>1630</v>
      </c>
      <c r="G241" s="258" t="s">
        <v>1631</v>
      </c>
      <c r="H241" s="298" t="s">
        <v>1632</v>
      </c>
    </row>
    <row r="242" spans="1:8" ht="60">
      <c r="A242" s="128" t="str">
        <f t="shared" si="9"/>
        <v>CheckerJ28</v>
      </c>
      <c r="B242" s="128" t="s">
        <v>1486</v>
      </c>
      <c r="C242" s="128" t="s">
        <v>1633</v>
      </c>
      <c r="D242" s="252" t="s">
        <v>1634</v>
      </c>
      <c r="E242" s="253" t="s">
        <v>1635</v>
      </c>
      <c r="F242" s="260" t="s">
        <v>1636</v>
      </c>
      <c r="G242" s="258" t="s">
        <v>1637</v>
      </c>
      <c r="H242" s="298" t="s">
        <v>1638</v>
      </c>
    </row>
    <row r="243" spans="1:8" ht="60">
      <c r="A243" s="128" t="str">
        <f t="shared" si="9"/>
        <v>CheckerJ29</v>
      </c>
      <c r="B243" s="128" t="s">
        <v>1486</v>
      </c>
      <c r="C243" s="128" t="s">
        <v>1639</v>
      </c>
      <c r="D243" s="252" t="s">
        <v>1640</v>
      </c>
      <c r="E243" s="253" t="s">
        <v>1641</v>
      </c>
      <c r="F243" s="260" t="s">
        <v>1642</v>
      </c>
      <c r="G243" s="258" t="s">
        <v>1643</v>
      </c>
      <c r="H243" s="298" t="s">
        <v>1644</v>
      </c>
    </row>
    <row r="244" spans="1:8" ht="15">
      <c r="A244" s="128" t="str">
        <f t="shared" si="9"/>
        <v>CheckerJ27</v>
      </c>
      <c r="B244" s="128" t="s">
        <v>1486</v>
      </c>
      <c r="C244" s="128" t="s">
        <v>1645</v>
      </c>
      <c r="G244"/>
      <c r="H244" s="298"/>
    </row>
    <row r="245" spans="1:8" ht="15">
      <c r="A245" s="128" t="str">
        <f t="shared" si="9"/>
        <v>CheckerJ28</v>
      </c>
      <c r="B245" s="128" t="s">
        <v>1486</v>
      </c>
      <c r="C245" s="128" t="s">
        <v>1633</v>
      </c>
      <c r="G245"/>
      <c r="H245" s="298"/>
    </row>
    <row r="246" spans="1:8" ht="45">
      <c r="A246" s="128" t="str">
        <f t="shared" si="9"/>
        <v>CheckerJ33</v>
      </c>
      <c r="B246" s="128" t="s">
        <v>1486</v>
      </c>
      <c r="C246" s="128" t="s">
        <v>1646</v>
      </c>
      <c r="D246" s="128" t="s">
        <v>1647</v>
      </c>
      <c r="E246" s="246" t="s">
        <v>1648</v>
      </c>
      <c r="F246" s="247" t="s">
        <v>1649</v>
      </c>
      <c r="G246" s="258" t="s">
        <v>1650</v>
      </c>
      <c r="H246" s="298" t="s">
        <v>1651</v>
      </c>
    </row>
    <row r="247" spans="1:8" ht="45">
      <c r="A247" s="128" t="str">
        <f t="shared" si="9"/>
        <v>CheckerJ34</v>
      </c>
      <c r="B247" s="128" t="s">
        <v>1486</v>
      </c>
      <c r="C247" s="128" t="s">
        <v>1652</v>
      </c>
      <c r="D247" s="128" t="s">
        <v>1653</v>
      </c>
      <c r="E247" s="246" t="s">
        <v>1654</v>
      </c>
      <c r="F247" s="247" t="s">
        <v>1655</v>
      </c>
      <c r="G247" s="259" t="s">
        <v>1656</v>
      </c>
      <c r="H247" s="298" t="s">
        <v>1657</v>
      </c>
    </row>
    <row r="248" spans="1:8" ht="15">
      <c r="A248" s="128" t="str">
        <f t="shared" si="9"/>
        <v>CheckerJ32</v>
      </c>
      <c r="B248" s="128" t="s">
        <v>1486</v>
      </c>
      <c r="C248" s="128" t="s">
        <v>1658</v>
      </c>
      <c r="G248"/>
      <c r="H248" s="298"/>
    </row>
    <row r="249" spans="1:8" ht="15">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ht="15">
      <c r="A252" s="128" t="str">
        <f t="shared" si="9"/>
        <v>CheckerJ37</v>
      </c>
      <c r="B252" s="128" t="s">
        <v>1486</v>
      </c>
      <c r="C252" s="128" t="s">
        <v>1671</v>
      </c>
      <c r="G252"/>
      <c r="H252" s="298"/>
    </row>
    <row r="253" spans="1:8" ht="15">
      <c r="A253" s="128" t="str">
        <f t="shared" si="9"/>
        <v>CheckerJ38</v>
      </c>
      <c r="B253" s="128" t="s">
        <v>1486</v>
      </c>
      <c r="C253" s="128" t="s">
        <v>1659</v>
      </c>
      <c r="G253"/>
      <c r="H253" s="298"/>
    </row>
    <row r="254" spans="1:8" ht="36">
      <c r="A254" s="128" t="str">
        <f t="shared" si="9"/>
        <v>CheckerJ43</v>
      </c>
      <c r="B254" s="128" t="s">
        <v>1486</v>
      </c>
      <c r="C254" s="128" t="s">
        <v>1672</v>
      </c>
      <c r="D254" s="252" t="s">
        <v>1673</v>
      </c>
      <c r="E254" s="253" t="s">
        <v>1674</v>
      </c>
      <c r="F254" s="260" t="s">
        <v>1675</v>
      </c>
      <c r="G254" s="265" t="s">
        <v>1676</v>
      </c>
      <c r="H254" s="298" t="s">
        <v>1677</v>
      </c>
    </row>
    <row r="255" spans="1:8" ht="45">
      <c r="A255" s="128" t="str">
        <f t="shared" si="9"/>
        <v>CheckerJ44</v>
      </c>
      <c r="B255" s="128" t="s">
        <v>1486</v>
      </c>
      <c r="C255" s="128" t="s">
        <v>1678</v>
      </c>
      <c r="D255" s="252" t="s">
        <v>1679</v>
      </c>
      <c r="E255" s="253" t="s">
        <v>1680</v>
      </c>
      <c r="F255" s="260" t="s">
        <v>1681</v>
      </c>
      <c r="G255" s="265" t="s">
        <v>1682</v>
      </c>
      <c r="H255" s="298" t="s">
        <v>1683</v>
      </c>
    </row>
    <row r="256" spans="1:8" ht="80.5" customHeight="1">
      <c r="A256" s="128" t="str">
        <f t="shared" si="9"/>
        <v>CheckerJ53</v>
      </c>
      <c r="B256" s="128" t="s">
        <v>1486</v>
      </c>
      <c r="C256" s="128" t="s">
        <v>1684</v>
      </c>
      <c r="D256" s="252" t="s">
        <v>1685</v>
      </c>
      <c r="E256" s="253" t="s">
        <v>1686</v>
      </c>
      <c r="F256" s="260" t="s">
        <v>1687</v>
      </c>
      <c r="G256" s="258" t="s">
        <v>1688</v>
      </c>
      <c r="H256" s="298" t="s">
        <v>1689</v>
      </c>
    </row>
    <row r="257" spans="1:8" ht="80.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60">
      <c r="A258" s="128" t="str">
        <f t="shared" si="9"/>
        <v>CheckerJ50</v>
      </c>
      <c r="B258" s="128" t="s">
        <v>1486</v>
      </c>
      <c r="C258" s="128" t="s">
        <v>1696</v>
      </c>
      <c r="D258" s="252" t="s">
        <v>1697</v>
      </c>
      <c r="E258" s="253" t="s">
        <v>1698</v>
      </c>
      <c r="F258" s="260" t="s">
        <v>1699</v>
      </c>
      <c r="G258" s="283" t="s">
        <v>1700</v>
      </c>
      <c r="H258" s="298" t="s">
        <v>1701</v>
      </c>
    </row>
    <row r="259" spans="1:8" ht="45">
      <c r="A259" s="128" t="str">
        <f t="shared" si="9"/>
        <v>CheckerJ48</v>
      </c>
      <c r="B259" s="128" t="s">
        <v>1486</v>
      </c>
      <c r="C259" s="128" t="s">
        <v>1702</v>
      </c>
      <c r="D259" s="128" t="s">
        <v>1703</v>
      </c>
      <c r="E259" s="250" t="s">
        <v>1704</v>
      </c>
      <c r="F259" s="247" t="s">
        <v>1705</v>
      </c>
      <c r="G259" s="248" t="s">
        <v>1706</v>
      </c>
      <c r="H259" s="298" t="s">
        <v>1707</v>
      </c>
    </row>
    <row r="260" spans="1:8" ht="60">
      <c r="A260" s="128" t="str">
        <f>B260&amp;C260</f>
        <v>CheckerJ51</v>
      </c>
      <c r="B260" s="128" t="s">
        <v>1486</v>
      </c>
      <c r="C260" s="128" t="s">
        <v>1708</v>
      </c>
      <c r="D260" s="128" t="s">
        <v>1709</v>
      </c>
      <c r="E260" s="250" t="s">
        <v>1710</v>
      </c>
      <c r="F260" s="284" t="s">
        <v>1711</v>
      </c>
      <c r="G260" s="255" t="s">
        <v>1712</v>
      </c>
      <c r="H260" s="298" t="s">
        <v>1713</v>
      </c>
    </row>
    <row r="261" spans="1:8" ht="75">
      <c r="A261" s="128" t="str">
        <f t="shared" si="9"/>
        <v>CheckerJ47</v>
      </c>
      <c r="B261" s="128" t="s">
        <v>1486</v>
      </c>
      <c r="C261" s="128" t="s">
        <v>1714</v>
      </c>
      <c r="D261" s="128" t="s">
        <v>1715</v>
      </c>
      <c r="E261" s="246" t="s">
        <v>1716</v>
      </c>
      <c r="F261" s="247" t="s">
        <v>1717</v>
      </c>
      <c r="G261" s="128" t="s">
        <v>1718</v>
      </c>
      <c r="H261" s="298" t="s">
        <v>1719</v>
      </c>
    </row>
    <row r="262" spans="1:8" ht="45">
      <c r="A262" s="128" t="str">
        <f t="shared" si="9"/>
        <v>CheckerJ55</v>
      </c>
      <c r="B262" s="128" t="s">
        <v>1486</v>
      </c>
      <c r="C262" s="128" t="s">
        <v>12779</v>
      </c>
      <c r="D262" s="252" t="s">
        <v>12780</v>
      </c>
      <c r="E262" s="253" t="s">
        <v>12781</v>
      </c>
      <c r="F262" s="260" t="s">
        <v>12782</v>
      </c>
      <c r="G262" s="283" t="s">
        <v>12783</v>
      </c>
      <c r="H262" s="298" t="s">
        <v>12784</v>
      </c>
    </row>
    <row r="263" spans="1:8" ht="45">
      <c r="A263" s="128" t="str">
        <f t="shared" si="9"/>
        <v>CheckerJ49</v>
      </c>
      <c r="B263" s="128" t="s">
        <v>1486</v>
      </c>
      <c r="C263" s="128" t="s">
        <v>1720</v>
      </c>
      <c r="D263" s="128" t="s">
        <v>1721</v>
      </c>
      <c r="E263" s="246" t="s">
        <v>1722</v>
      </c>
      <c r="F263" s="247" t="s">
        <v>1723</v>
      </c>
      <c r="G263" s="128" t="s">
        <v>1724</v>
      </c>
      <c r="H263" s="298" t="s">
        <v>1725</v>
      </c>
    </row>
    <row r="264" spans="1:8" ht="45" hidden="1">
      <c r="A264" s="128" t="str">
        <f t="shared" si="9"/>
        <v>Checker</v>
      </c>
      <c r="B264" s="128" t="s">
        <v>1486</v>
      </c>
      <c r="D264" s="128" t="s">
        <v>1726</v>
      </c>
      <c r="E264" s="246" t="s">
        <v>1727</v>
      </c>
      <c r="F264" s="247" t="s">
        <v>1728</v>
      </c>
      <c r="G264" s="128" t="s">
        <v>1729</v>
      </c>
      <c r="H264" s="298" t="s">
        <v>1730</v>
      </c>
    </row>
    <row r="265" spans="1:8" ht="75" hidden="1">
      <c r="A265" s="128" t="str">
        <f t="shared" si="9"/>
        <v>Checker</v>
      </c>
      <c r="B265" s="128" t="s">
        <v>1486</v>
      </c>
      <c r="D265" s="128" t="s">
        <v>1731</v>
      </c>
      <c r="E265" s="246" t="s">
        <v>1732</v>
      </c>
      <c r="F265" s="247" t="s">
        <v>1733</v>
      </c>
      <c r="G265" s="128" t="s">
        <v>1734</v>
      </c>
      <c r="H265" s="298" t="s">
        <v>1735</v>
      </c>
    </row>
    <row r="266" spans="1:8" ht="15" hidden="1">
      <c r="A266" s="128" t="str">
        <f t="shared" si="9"/>
        <v>CheckerJ52</v>
      </c>
      <c r="B266" s="128" t="s">
        <v>1486</v>
      </c>
      <c r="C266" s="128" t="s">
        <v>1736</v>
      </c>
      <c r="D266" s="190"/>
      <c r="E266" s="285"/>
      <c r="G266"/>
      <c r="H266" s="298"/>
    </row>
    <row r="267" spans="1:8" ht="45">
      <c r="A267" s="128" t="str">
        <f t="shared" si="9"/>
        <v>CheckerJ56</v>
      </c>
      <c r="B267" s="128" t="s">
        <v>1486</v>
      </c>
      <c r="C267" s="128" t="s">
        <v>1737</v>
      </c>
      <c r="D267" s="128" t="s">
        <v>12785</v>
      </c>
      <c r="E267" s="250" t="s">
        <v>12786</v>
      </c>
      <c r="F267" s="247" t="s">
        <v>12787</v>
      </c>
      <c r="G267" s="255" t="s">
        <v>12788</v>
      </c>
      <c r="H267" s="298" t="s">
        <v>12789</v>
      </c>
    </row>
    <row r="268" spans="1:8" ht="42.5" customHeight="1">
      <c r="A268" s="128" t="str">
        <f t="shared" si="9"/>
        <v>CheckerJ58</v>
      </c>
      <c r="B268" s="128" t="s">
        <v>1486</v>
      </c>
      <c r="C268" s="128" t="s">
        <v>1738</v>
      </c>
      <c r="D268" s="128" t="s">
        <v>12794</v>
      </c>
      <c r="E268" s="246" t="s">
        <v>12790</v>
      </c>
      <c r="F268" s="247" t="s">
        <v>12791</v>
      </c>
      <c r="G268" s="128" t="s">
        <v>12792</v>
      </c>
      <c r="H268" s="298" t="s">
        <v>12793</v>
      </c>
    </row>
    <row r="269" spans="1:8" ht="4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5">
      <c r="A271" s="128" t="str">
        <f t="shared" si="9"/>
        <v>CheckerJ61</v>
      </c>
      <c r="B271" s="128" t="s">
        <v>1486</v>
      </c>
      <c r="C271" s="128" t="s">
        <v>1755</v>
      </c>
      <c r="D271" s="128" t="s">
        <v>1745</v>
      </c>
      <c r="E271" s="250" t="s">
        <v>1746</v>
      </c>
      <c r="F271" s="247" t="s">
        <v>1747</v>
      </c>
      <c r="G271" s="255" t="s">
        <v>1748</v>
      </c>
      <c r="H271" s="298" t="s">
        <v>1749</v>
      </c>
    </row>
    <row r="272" spans="1:8" ht="15" hidden="1">
      <c r="A272" s="128" t="str">
        <f t="shared" si="9"/>
        <v>CheckerJ58</v>
      </c>
      <c r="B272" s="128" t="s">
        <v>1486</v>
      </c>
      <c r="C272" s="128" t="s">
        <v>1738</v>
      </c>
      <c r="G272"/>
      <c r="H272" s="298"/>
    </row>
    <row r="273" spans="1:8" ht="15" hidden="1">
      <c r="A273" s="128" t="str">
        <f t="shared" si="9"/>
        <v>CheckerJ59</v>
      </c>
      <c r="B273" s="128" t="s">
        <v>1486</v>
      </c>
      <c r="C273" s="128" t="s">
        <v>1744</v>
      </c>
      <c r="G273"/>
      <c r="H273" s="298"/>
    </row>
    <row r="274" spans="1:8" ht="45">
      <c r="A274" s="128" t="str">
        <f t="shared" si="9"/>
        <v>CheckerJ62</v>
      </c>
      <c r="B274" s="128" t="s">
        <v>1486</v>
      </c>
      <c r="C274" s="128" t="s">
        <v>1761</v>
      </c>
      <c r="D274" s="128" t="s">
        <v>1750</v>
      </c>
      <c r="E274" s="250" t="s">
        <v>1751</v>
      </c>
      <c r="F274" s="247" t="s">
        <v>1752</v>
      </c>
      <c r="G274" s="255" t="s">
        <v>1753</v>
      </c>
      <c r="H274" s="298" t="s">
        <v>1754</v>
      </c>
    </row>
    <row r="275" spans="1:8" ht="15">
      <c r="A275" s="128" t="str">
        <f t="shared" si="9"/>
        <v>Checker</v>
      </c>
      <c r="B275" s="128" t="s">
        <v>1486</v>
      </c>
      <c r="D275" s="128" t="s">
        <v>1756</v>
      </c>
      <c r="E275" s="246" t="s">
        <v>1757</v>
      </c>
      <c r="F275" s="287" t="s">
        <v>1758</v>
      </c>
      <c r="G275" s="128" t="s">
        <v>1759</v>
      </c>
      <c r="H275" s="298" t="s">
        <v>1760</v>
      </c>
    </row>
    <row r="276" spans="1:8" ht="15">
      <c r="A276" s="128" t="str">
        <f t="shared" si="9"/>
        <v>Checker</v>
      </c>
      <c r="B276" s="128" t="s">
        <v>1486</v>
      </c>
      <c r="D276" s="128" t="s">
        <v>1756</v>
      </c>
      <c r="E276" s="246" t="s">
        <v>1757</v>
      </c>
      <c r="F276" s="287" t="s">
        <v>1758</v>
      </c>
      <c r="G276" s="128" t="s">
        <v>1759</v>
      </c>
      <c r="H276" s="298" t="s">
        <v>1760</v>
      </c>
    </row>
    <row r="277" spans="1:8" ht="15">
      <c r="A277" s="128" t="str">
        <f t="shared" si="9"/>
        <v>Checker</v>
      </c>
      <c r="B277" s="128" t="s">
        <v>1486</v>
      </c>
      <c r="F277" s="287"/>
      <c r="G277"/>
      <c r="H277" s="298"/>
    </row>
    <row r="278" spans="1:8" ht="15">
      <c r="A278" s="128" t="str">
        <f t="shared" si="9"/>
        <v>Checker</v>
      </c>
      <c r="B278" s="128" t="s">
        <v>1486</v>
      </c>
      <c r="F278" s="287"/>
      <c r="G278"/>
      <c r="H278" s="298"/>
    </row>
    <row r="279" spans="1:8" ht="60">
      <c r="A279" s="128" t="str">
        <f t="shared" ref="A279:A284" si="11">B279&amp;C279</f>
        <v>CheckerL57</v>
      </c>
      <c r="B279" s="128" t="s">
        <v>1486</v>
      </c>
      <c r="C279" s="128" t="s">
        <v>1762</v>
      </c>
      <c r="D279" s="128" t="s">
        <v>1763</v>
      </c>
      <c r="E279" s="246" t="s">
        <v>1757</v>
      </c>
      <c r="F279" s="288" t="s">
        <v>1758</v>
      </c>
      <c r="G279" s="128" t="s">
        <v>1764</v>
      </c>
      <c r="H279" s="298" t="s">
        <v>1765</v>
      </c>
    </row>
    <row r="280" spans="1:8" ht="45">
      <c r="A280" s="128" t="str">
        <f t="shared" si="11"/>
        <v>Product ListA1</v>
      </c>
      <c r="B280" s="128" t="s">
        <v>60</v>
      </c>
      <c r="C280" s="128" t="s">
        <v>393</v>
      </c>
      <c r="D280" s="146" t="s">
        <v>1766</v>
      </c>
      <c r="E280" s="289" t="s">
        <v>1767</v>
      </c>
      <c r="F280" s="290" t="s">
        <v>1768</v>
      </c>
      <c r="G280" s="291" t="s">
        <v>1769</v>
      </c>
      <c r="H280" s="298" t="s">
        <v>1770</v>
      </c>
    </row>
    <row r="281" spans="1:8" ht="15">
      <c r="A281" s="128" t="str">
        <f t="shared" si="11"/>
        <v>Product ListB5</v>
      </c>
      <c r="B281" s="128" t="s">
        <v>60</v>
      </c>
      <c r="C281" s="128" t="s">
        <v>804</v>
      </c>
      <c r="D281" s="146" t="s">
        <v>1771</v>
      </c>
      <c r="E281" s="289" t="s">
        <v>1772</v>
      </c>
      <c r="F281" s="247" t="s">
        <v>1773</v>
      </c>
      <c r="G281" s="146" t="s">
        <v>1774</v>
      </c>
      <c r="H281" s="298" t="s">
        <v>1775</v>
      </c>
    </row>
    <row r="282" spans="1:8" ht="15">
      <c r="A282" s="128" t="str">
        <f t="shared" si="11"/>
        <v>Product ListC5</v>
      </c>
      <c r="B282" s="128" t="s">
        <v>60</v>
      </c>
      <c r="C282" s="128" t="s">
        <v>920</v>
      </c>
      <c r="D282" s="146" t="s">
        <v>1776</v>
      </c>
      <c r="E282" s="289" t="s">
        <v>1777</v>
      </c>
      <c r="F282" s="247" t="s">
        <v>1778</v>
      </c>
      <c r="G282" s="146" t="s">
        <v>1779</v>
      </c>
      <c r="H282" s="298" t="s">
        <v>1780</v>
      </c>
    </row>
    <row r="283" spans="1:8" ht="15">
      <c r="A283" s="128" t="str">
        <f t="shared" si="11"/>
        <v>Product ListD5</v>
      </c>
      <c r="B283" s="128" t="s">
        <v>60</v>
      </c>
      <c r="C283" s="128" t="s">
        <v>1781</v>
      </c>
      <c r="D283" s="146" t="s">
        <v>1261</v>
      </c>
      <c r="E283" s="289" t="s">
        <v>1508</v>
      </c>
      <c r="F283" s="247" t="s">
        <v>1263</v>
      </c>
      <c r="G283" s="146" t="s">
        <v>1264</v>
      </c>
      <c r="H283" s="298" t="s">
        <v>1265</v>
      </c>
    </row>
    <row r="284" spans="1:8" ht="30">
      <c r="A284" s="128" t="str">
        <f t="shared" si="11"/>
        <v>GeneralCpy</v>
      </c>
      <c r="B284" s="128" t="s">
        <v>1782</v>
      </c>
      <c r="C284" s="128" t="s">
        <v>1783</v>
      </c>
      <c r="D284" s="128" t="s">
        <v>12770</v>
      </c>
      <c r="E284" s="246" t="s">
        <v>12771</v>
      </c>
      <c r="F284" s="247" t="s">
        <v>12772</v>
      </c>
      <c r="G284" s="128" t="s">
        <v>12773</v>
      </c>
      <c r="H284" s="298" t="s">
        <v>12774</v>
      </c>
    </row>
    <row r="285" spans="1:8" ht="15">
      <c r="A285" s="128" t="s">
        <v>1784</v>
      </c>
      <c r="B285" s="128" t="s">
        <v>1782</v>
      </c>
      <c r="G285"/>
      <c r="H285" s="298"/>
    </row>
    <row r="286" spans="1:8">
      <c r="G286"/>
    </row>
    <row r="287" spans="1:8" ht="90">
      <c r="A287" s="128" t="s">
        <v>1261</v>
      </c>
      <c r="D287" s="128" t="s">
        <v>1785</v>
      </c>
      <c r="E287" s="246" t="s">
        <v>1786</v>
      </c>
      <c r="F287" s="247" t="s">
        <v>1787</v>
      </c>
      <c r="G287" s="128" t="s">
        <v>1788</v>
      </c>
      <c r="H287" s="145" t="s">
        <v>1789</v>
      </c>
    </row>
    <row r="288" spans="1:8" ht="30">
      <c r="A288" s="128" t="s">
        <v>1261</v>
      </c>
      <c r="D288" s="128" t="s">
        <v>1790</v>
      </c>
      <c r="E288" s="246" t="s">
        <v>1791</v>
      </c>
      <c r="F288" s="247" t="s">
        <v>1792</v>
      </c>
      <c r="G288" s="129" t="s">
        <v>1793</v>
      </c>
      <c r="H288" s="298" t="s">
        <v>1794</v>
      </c>
    </row>
    <row r="289" spans="1:8" ht="30">
      <c r="A289" s="128" t="s">
        <v>1261</v>
      </c>
      <c r="D289" s="128" t="s">
        <v>1795</v>
      </c>
      <c r="E289" s="246" t="s">
        <v>1796</v>
      </c>
      <c r="F289" s="247" t="s">
        <v>1797</v>
      </c>
      <c r="G289" s="129" t="s">
        <v>1798</v>
      </c>
      <c r="H289" s="298" t="s">
        <v>1799</v>
      </c>
    </row>
    <row r="290" spans="1:8" ht="75">
      <c r="A290" s="128" t="s">
        <v>1261</v>
      </c>
      <c r="D290" s="128" t="s">
        <v>1800</v>
      </c>
      <c r="E290" s="246" t="s">
        <v>1801</v>
      </c>
      <c r="F290" s="247" t="s">
        <v>1802</v>
      </c>
      <c r="G290" s="129" t="s">
        <v>1803</v>
      </c>
      <c r="H290" s="298" t="s">
        <v>1804</v>
      </c>
    </row>
    <row r="291" spans="1:8" ht="30">
      <c r="A291" s="128" t="s">
        <v>1261</v>
      </c>
      <c r="D291" s="128" t="s">
        <v>1805</v>
      </c>
      <c r="E291" s="246" t="s">
        <v>1806</v>
      </c>
      <c r="F291" s="247" t="s">
        <v>1807</v>
      </c>
      <c r="G291" s="129" t="s">
        <v>1808</v>
      </c>
      <c r="H291" s="298" t="s">
        <v>1809</v>
      </c>
    </row>
    <row r="292" spans="1:8" ht="30">
      <c r="A292" s="128" t="s">
        <v>1261</v>
      </c>
      <c r="D292" s="128" t="s">
        <v>1810</v>
      </c>
      <c r="E292" s="246" t="s">
        <v>1811</v>
      </c>
      <c r="F292" s="247" t="s">
        <v>1812</v>
      </c>
      <c r="G292" s="129" t="s">
        <v>1813</v>
      </c>
      <c r="H292" s="298" t="s">
        <v>1814</v>
      </c>
    </row>
    <row r="293" spans="1:8" ht="75">
      <c r="A293" s="128" t="s">
        <v>1261</v>
      </c>
      <c r="D293" s="128" t="s">
        <v>1815</v>
      </c>
      <c r="E293" s="246" t="s">
        <v>1816</v>
      </c>
      <c r="F293" s="247" t="s">
        <v>1817</v>
      </c>
      <c r="G293" s="129" t="s">
        <v>1818</v>
      </c>
      <c r="H293" s="298" t="s">
        <v>1819</v>
      </c>
    </row>
  </sheetData>
  <autoFilter ref="A1:H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59BE48EE-3ADA-4440-A113-F528B0887634}"/>
    </customSheetView>
    <customSheetView guid="{C59130F4-2E03-5E48-94CE-6E4A0484DB9E}" showAutoFilter="1">
      <selection activeCell="E4" sqref="E4"/>
      <pageMargins left="0" right="0" top="0" bottom="0" header="0" footer="0"/>
      <pageSetup paperSize="9" orientation="portrait"/>
      <headerFooter alignWithMargins="0"/>
      <autoFilter ref="B1:N1" xr:uid="{3BBC51B0-E2DA-0141-BC8D-06FBFB309BB3}"/>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2023-10-27T18:55:57Z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